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>
    <definedName name="_xlnm.Print_Area" localSheetId="5">'V ОП'!$A$1:$D$30</definedName>
  </definedNames>
  <calcPr fullCalcOnLoad="1"/>
</workbook>
</file>

<file path=xl/sharedStrings.xml><?xml version="1.0" encoding="utf-8"?>
<sst xmlns="http://schemas.openxmlformats.org/spreadsheetml/2006/main" count="396" uniqueCount="318">
  <si>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</si>
  <si>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</si>
  <si>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</si>
  <si>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</si>
  <si>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</si>
  <si>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</si>
  <si>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</si>
  <si>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</si>
  <si>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</si>
  <si>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</si>
  <si>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</si>
  <si>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</si>
  <si>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</si>
  <si>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</si>
  <si>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</si>
  <si>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</si>
  <si>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</si>
  <si>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</si>
  <si>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</si>
  <si>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</si>
  <si>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</si>
  <si>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</si>
  <si>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</si>
  <si>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</si>
  <si>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</si>
  <si>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</si>
  <si>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</si>
  <si>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</si>
  <si>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</si>
  <si>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</si>
  <si>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</si>
  <si>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</si>
  <si>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</si>
  <si>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</si>
  <si>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</si>
  <si>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</si>
  <si>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</si>
  <si>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</si>
  <si>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</si>
  <si>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</si>
  <si>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</si>
  <si>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</si>
  <si>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</si>
  <si>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</si>
  <si>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</si>
  <si>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</si>
  <si>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</si>
  <si>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</si>
  <si>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</si>
  <si>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</si>
  <si>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</si>
  <si>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</si>
  <si>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</si>
  <si>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</si>
  <si>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</si>
  <si>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</si>
  <si>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</si>
  <si>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</si>
  <si>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</si>
  <si>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</si>
  <si>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</si>
  <si>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</si>
  <si>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</si>
  <si>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</si>
  <si>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</si>
  <si>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</si>
  <si>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</si>
  <si>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</si>
  <si>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</si>
  <si>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</si>
  <si>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</si>
  <si>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</si>
  <si>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</si>
  <si>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</si>
  <si>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</si>
  <si>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</si>
  <si>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</si>
  <si>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</si>
  <si>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</si>
  <si>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</si>
  <si>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</si>
  <si>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</si>
  <si>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</si>
  <si>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</si>
  <si>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</si>
  <si>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</si>
  <si>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</si>
  <si>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</si>
  <si>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</si>
  <si>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</si>
  <si>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</si>
  <si>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</si>
  <si>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</si>
  <si>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</si>
  <si>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</si>
  <si>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</si>
  <si>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</si>
  <si>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</si>
  <si>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</si>
  <si>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</si>
  <si>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</si>
  <si>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</si>
  <si>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</si>
  <si>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</si>
  <si>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</si>
  <si>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</si>
  <si>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</si>
  <si>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</si>
  <si>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</si>
  <si>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</si>
  <si>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</si>
  <si>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</si>
  <si>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</si>
  <si>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</si>
  <si>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</si>
  <si>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</si>
  <si>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</si>
  <si>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</si>
  <si>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</si>
  <si>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</si>
  <si>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</si>
  <si>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</si>
  <si>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</si>
  <si>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</si>
  <si>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</si>
  <si>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</si>
  <si>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</si>
  <si>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</si>
  <si>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</si>
  <si>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</si>
  <si>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</si>
  <si>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</si>
  <si>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</si>
  <si>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</si>
  <si>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</si>
  <si>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</si>
  <si>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</si>
  <si>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</si>
  <si>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</si>
  <si>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</si>
  <si>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</si>
  <si>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</si>
  <si>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</si>
  <si>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</si>
  <si>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</si>
  <si>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</si>
  <si>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</si>
  <si>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</si>
  <si>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</si>
  <si>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</si>
  <si>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</si>
  <si>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</si>
  <si>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</si>
  <si>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</si>
  <si>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</si>
  <si>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</si>
  <si>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</si>
  <si>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</si>
  <si>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</si>
  <si>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</si>
  <si>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</si>
  <si>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</si>
  <si>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</si>
  <si>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</si>
  <si>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</si>
  <si>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</si>
  <si>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</si>
  <si>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</si>
  <si>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</si>
  <si>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</si>
  <si>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</si>
  <si>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</si>
  <si>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</si>
  <si>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</si>
  <si>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</si>
  <si>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В.О.Миронюк</t>
  </si>
  <si>
    <t>Головний бухгалтер</t>
  </si>
  <si>
    <t>____________</t>
  </si>
  <si>
    <t xml:space="preserve">Головний бухгалтер </t>
  </si>
  <si>
    <t>Військовий збір</t>
  </si>
  <si>
    <t>2116/1</t>
  </si>
  <si>
    <t>Комунальне підприємство Нетішинської міської ради "Комфорт"</t>
  </si>
  <si>
    <t>Витрати на  матеріали, канцтовари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</si>
  <si>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</si>
  <si>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</si>
  <si>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</si>
  <si>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</si>
  <si>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</si>
  <si>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</si>
  <si>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</si>
  <si>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</si>
  <si>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</si>
  <si>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</si>
  <si>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Навчання користувачів бухгалтерської програми</t>
  </si>
  <si>
    <t>Річне обслуговування програми АВК 5</t>
  </si>
  <si>
    <t>Поштові витрати</t>
  </si>
  <si>
    <t>Друк і ламінування табличок ПВХ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</si>
  <si>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</si>
  <si>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</si>
  <si>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</si>
  <si>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</si>
  <si>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</si>
  <si>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</si>
  <si>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</si>
  <si>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</si>
  <si>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</si>
  <si>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</si>
  <si>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</si>
  <si>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</si>
  <si>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</si>
  <si>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</si>
  <si>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</si>
  <si>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</si>
  <si>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Оплата послуг з відведення земельних ділянок</t>
  </si>
  <si>
    <t>Створення та розміщення рекламної та  інформаційної продукції</t>
  </si>
  <si>
    <t>Виготовлення проекту землеустрою</t>
  </si>
  <si>
    <t>Експертна оцінка приміщення</t>
  </si>
  <si>
    <t>Послуги по технічному обслуговуванню елеткрообладнання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</si>
  <si>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</si>
  <si>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</si>
  <si>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</si>
  <si>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</si>
  <si>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</si>
  <si>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</si>
  <si>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</si>
  <si>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</si>
  <si>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</si>
  <si>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</si>
  <si>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</si>
  <si>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</si>
  <si>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</si>
  <si>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</si>
  <si>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Купівля програми АВК 5</t>
  </si>
  <si>
    <t>1051/17</t>
  </si>
  <si>
    <t>1051/18</t>
  </si>
  <si>
    <t>1051/19</t>
  </si>
  <si>
    <t>1051/20</t>
  </si>
  <si>
    <t>Послуги по мікробіологічному та санітарно  хімічному дослідженню води з озера для купання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</si>
  <si>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</si>
  <si>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</si>
  <si>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</si>
  <si>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</si>
  <si>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</si>
  <si>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</si>
  <si>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</si>
  <si>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</si>
  <si>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</si>
  <si>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</si>
  <si>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</si>
  <si>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</si>
  <si>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</si>
  <si>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</si>
  <si>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</si>
  <si>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</si>
  <si>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</si>
  <si>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</si>
  <si>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</si>
  <si>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</si>
  <si>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</si>
  <si>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</si>
  <si>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</si>
  <si>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</si>
  <si>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</si>
  <si>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</si>
  <si>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</si>
  <si>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</si>
  <si>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</si>
  <si>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</si>
  <si>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</si>
  <si>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</si>
  <si>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</si>
  <si>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</si>
  <si>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</si>
  <si>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</si>
  <si>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працівники (22%)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</si>
  <si>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</si>
  <si>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</si>
  <si>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</si>
  <si>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</si>
  <si>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</si>
  <si>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</si>
  <si>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</si>
  <si>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Послуги з утримання адміністративних приміщень технічної бази</t>
  </si>
  <si>
    <t>1080/24</t>
  </si>
  <si>
    <t>1080/25</t>
  </si>
  <si>
    <t>1080/26</t>
  </si>
  <si>
    <t>1080/27</t>
  </si>
  <si>
    <t>Купівля  лавки паркові</t>
  </si>
  <si>
    <t>1080/28</t>
  </si>
  <si>
    <t>Щозмінний передрейсовий огляд водіїв</t>
  </si>
  <si>
    <t>Ремонт транспорту</t>
  </si>
  <si>
    <t>Придбання ( виготовлення ) інших необоротних матеріальних активів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</si>
  <si>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</si>
  <si>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</si>
  <si>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Бобін Сергій Михайлович</t>
  </si>
  <si>
    <r>
      <t xml:space="preserve">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</si>
  <si>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t>С.М. Бобін</t>
  </si>
  <si>
    <t>В.О. Миронюк</t>
  </si>
  <si>
    <t>Факт минулого року 2019р.</t>
  </si>
  <si>
    <t>Фінансовий план
поточного року 2020</t>
  </si>
  <si>
    <t>Плановий рік 2021</t>
  </si>
  <si>
    <t>_____________</t>
  </si>
  <si>
    <t>Автопослуги ТОВ ДІОН ГРУП</t>
  </si>
  <si>
    <t>1080/29</t>
  </si>
  <si>
    <t>Послуги з перезарядки та відновлення картриджів</t>
  </si>
  <si>
    <t>Псолуги з техніного огляду та випробовувань (техогляд)</t>
  </si>
  <si>
    <t>Постачання примірника  КП M.E.DOC Державна звітність локальна версія</t>
  </si>
  <si>
    <t>Консультаційні  послуги  КП M.E.DOC Державна звітність локальна версія</t>
  </si>
  <si>
    <t>Сантехнічні  роботи по очищенню внутрішньої каналізаціної мережі за адресою м. Нетішин вул.Шевченка 1</t>
  </si>
  <si>
    <t>Електромонтажні роботи. Виробнича будівля</t>
  </si>
  <si>
    <t>Посслуги з компютерної підтримки</t>
  </si>
  <si>
    <t>Дохід  від надання  послуг з прибирання  території</t>
  </si>
  <si>
    <t xml:space="preserve">Дохід від земельного  сервітуту </t>
  </si>
  <si>
    <t>Інші операційні  доходи (Фінансування з місцевого бюджету по Програмі благоустрою Нетішинської  ОТГ  )</t>
  </si>
  <si>
    <t>Директор</t>
  </si>
  <si>
    <t>Рішення третьої сесії Нетішинської</t>
  </si>
  <si>
    <t>міської ради VІІІ скликання</t>
  </si>
  <si>
    <t>11.12.2020 № 3/39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</si>
</sst>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93" fontId="9" fillId="0" borderId="0" xfId="0" applyNumberFormat="1" applyFont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93" fontId="2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30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193" fontId="1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 quotePrefix="1">
      <alignment horizontal="left" vertical="center"/>
    </xf>
    <xf numFmtId="0" fontId="0" fillId="0" borderId="0" xfId="0" applyBorder="1" applyAlignment="1">
      <alignment wrapText="1"/>
    </xf>
    <xf numFmtId="0" fontId="21" fillId="0" borderId="1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1" fontId="2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93" fontId="9" fillId="0" borderId="0" xfId="0" applyNumberFormat="1" applyFont="1" applyBorder="1" applyAlignment="1">
      <alignment/>
    </xf>
    <xf numFmtId="193" fontId="50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97" fontId="5" fillId="0" borderId="0" xfId="0" applyNumberFormat="1" applyFont="1" applyFill="1" applyBorder="1" applyAlignment="1">
      <alignment horizontal="right" vertical="center"/>
    </xf>
    <xf numFmtId="198" fontId="5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196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196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.1484375" style="96" customWidth="1"/>
    <col min="2" max="2" width="25.28125" style="96" customWidth="1"/>
    <col min="3" max="5" width="9.140625" style="96" customWidth="1"/>
    <col min="6" max="6" width="9.7109375" style="96" customWidth="1"/>
    <col min="7" max="7" width="7.421875" style="96" customWidth="1"/>
    <col min="8" max="8" width="15.28125" style="96" customWidth="1"/>
    <col min="9" max="16384" width="9.140625" style="96" customWidth="1"/>
  </cols>
  <sheetData>
    <row r="1" spans="2:8" ht="18.75">
      <c r="B1" s="46"/>
      <c r="E1" s="187" t="s">
        <v>273</v>
      </c>
      <c r="F1" s="187"/>
      <c r="G1" s="187"/>
      <c r="H1" s="187"/>
    </row>
    <row r="2" spans="2:9" ht="18.75">
      <c r="B2" s="46"/>
      <c r="E2" s="220" t="s">
        <v>315</v>
      </c>
      <c r="F2" s="220"/>
      <c r="G2" s="220"/>
      <c r="H2" s="220"/>
      <c r="I2" s="97"/>
    </row>
    <row r="3" spans="2:9" ht="18.75">
      <c r="B3" s="46"/>
      <c r="E3" s="220" t="s">
        <v>316</v>
      </c>
      <c r="F3" s="220"/>
      <c r="G3" s="220"/>
      <c r="H3" s="220"/>
      <c r="I3" s="97"/>
    </row>
    <row r="4" spans="2:8" ht="18.75">
      <c r="B4" s="46"/>
      <c r="E4" s="221" t="s">
        <v>317</v>
      </c>
      <c r="F4" s="221"/>
      <c r="G4" s="221"/>
      <c r="H4" s="221"/>
    </row>
    <row r="5" spans="2:8" ht="18.75">
      <c r="B5" s="46"/>
      <c r="E5" s="188"/>
      <c r="F5" s="188"/>
      <c r="G5" s="188"/>
      <c r="H5" s="188"/>
    </row>
    <row r="6" ht="20.25" customHeight="1" thickBot="1">
      <c r="B6" s="45"/>
    </row>
    <row r="7" spans="2:8" ht="15.75">
      <c r="B7" s="48"/>
      <c r="C7" s="48"/>
      <c r="D7" s="47"/>
      <c r="E7" s="47"/>
      <c r="F7" s="47"/>
      <c r="G7" s="68" t="s">
        <v>134</v>
      </c>
      <c r="H7" s="69"/>
    </row>
    <row r="8" spans="2:8" ht="16.5" thickBot="1">
      <c r="B8" s="58"/>
      <c r="C8" s="45"/>
      <c r="D8" s="45"/>
      <c r="E8" s="45"/>
      <c r="F8" s="48" t="s">
        <v>132</v>
      </c>
      <c r="G8" s="70"/>
      <c r="H8" s="176">
        <v>2021</v>
      </c>
    </row>
    <row r="9" spans="2:8" ht="65.25" customHeight="1" thickBot="1">
      <c r="B9" s="73" t="s">
        <v>135</v>
      </c>
      <c r="C9" s="182" t="s">
        <v>181</v>
      </c>
      <c r="D9" s="182"/>
      <c r="E9" s="182"/>
      <c r="F9" s="74" t="s">
        <v>136</v>
      </c>
      <c r="G9" s="183">
        <v>41556703</v>
      </c>
      <c r="H9" s="184"/>
    </row>
    <row r="10" spans="2:8" ht="32.25" thickBot="1">
      <c r="B10" s="51" t="s">
        <v>137</v>
      </c>
      <c r="C10" s="185" t="s">
        <v>168</v>
      </c>
      <c r="D10" s="185"/>
      <c r="E10" s="185"/>
      <c r="F10" s="49" t="s">
        <v>138</v>
      </c>
      <c r="G10" s="66">
        <v>150</v>
      </c>
      <c r="H10" s="67"/>
    </row>
    <row r="11" spans="2:8" ht="24.75" customHeight="1" thickBot="1">
      <c r="B11" s="51" t="s">
        <v>139</v>
      </c>
      <c r="C11" s="185"/>
      <c r="D11" s="185"/>
      <c r="E11" s="185"/>
      <c r="F11" s="49" t="s">
        <v>140</v>
      </c>
      <c r="G11" s="66" t="s">
        <v>169</v>
      </c>
      <c r="H11" s="67"/>
    </row>
    <row r="12" spans="2:8" ht="34.5" customHeight="1" thickBot="1">
      <c r="B12" s="51" t="s">
        <v>141</v>
      </c>
      <c r="C12" s="185" t="s">
        <v>170</v>
      </c>
      <c r="D12" s="185"/>
      <c r="E12" s="185"/>
      <c r="F12" s="49" t="s">
        <v>142</v>
      </c>
      <c r="G12" s="66"/>
      <c r="H12" s="67"/>
    </row>
    <row r="13" spans="2:8" ht="32.25" customHeight="1" thickBot="1">
      <c r="B13" s="51" t="s">
        <v>143</v>
      </c>
      <c r="C13" s="52"/>
      <c r="D13" s="52"/>
      <c r="E13" s="52"/>
      <c r="F13" s="53"/>
      <c r="G13" s="53"/>
      <c r="H13" s="50"/>
    </row>
    <row r="14" spans="2:8" ht="21.75" customHeight="1" thickBot="1">
      <c r="B14" s="51" t="s">
        <v>144</v>
      </c>
      <c r="C14" s="185" t="s">
        <v>171</v>
      </c>
      <c r="D14" s="185"/>
      <c r="E14" s="185"/>
      <c r="F14" s="53"/>
      <c r="G14" s="53"/>
      <c r="H14" s="50"/>
    </row>
    <row r="15" spans="2:8" ht="21.75" customHeight="1" thickBot="1">
      <c r="B15" s="51" t="s">
        <v>145</v>
      </c>
      <c r="C15" s="185">
        <v>20</v>
      </c>
      <c r="D15" s="185"/>
      <c r="E15" s="185"/>
      <c r="F15" s="52"/>
      <c r="G15" s="53"/>
      <c r="H15" s="50"/>
    </row>
    <row r="16" spans="2:8" ht="21.75" customHeight="1" thickBot="1">
      <c r="B16" s="51" t="s">
        <v>146</v>
      </c>
      <c r="C16" s="186" t="s">
        <v>172</v>
      </c>
      <c r="D16" s="186"/>
      <c r="E16" s="186"/>
      <c r="F16" s="186"/>
      <c r="G16" s="53"/>
      <c r="H16" s="50"/>
    </row>
    <row r="17" spans="2:8" ht="21.75" customHeight="1" thickBot="1">
      <c r="B17" s="51" t="s">
        <v>147</v>
      </c>
      <c r="C17" s="186" t="s">
        <v>173</v>
      </c>
      <c r="D17" s="186"/>
      <c r="E17" s="186"/>
      <c r="F17" s="186"/>
      <c r="G17" s="54"/>
      <c r="H17" s="55"/>
    </row>
    <row r="18" spans="3:8" ht="15.75">
      <c r="C18" s="54"/>
      <c r="D18" s="54"/>
      <c r="E18" s="54"/>
      <c r="F18" s="54"/>
      <c r="G18" s="54"/>
      <c r="H18" s="54"/>
    </row>
    <row r="19" spans="2:8" ht="47.25" customHeight="1">
      <c r="B19" s="48" t="s">
        <v>148</v>
      </c>
      <c r="D19" s="181" t="s">
        <v>294</v>
      </c>
      <c r="E19" s="181"/>
      <c r="F19" s="181"/>
      <c r="G19" s="181"/>
      <c r="H19" s="45"/>
    </row>
    <row r="20" spans="2:8" ht="15.75">
      <c r="B20" s="45"/>
      <c r="C20" s="45"/>
      <c r="D20" s="45"/>
      <c r="E20" s="45"/>
      <c r="F20" s="48"/>
      <c r="G20" s="45"/>
      <c r="H20" s="45"/>
    </row>
    <row r="21" spans="2:8" ht="12.75">
      <c r="B21" s="56"/>
      <c r="C21" s="56"/>
      <c r="D21" s="56"/>
      <c r="E21" s="56"/>
      <c r="F21" s="56"/>
      <c r="G21" s="56"/>
      <c r="H21" s="56"/>
    </row>
    <row r="22" ht="16.5">
      <c r="B22" s="57"/>
    </row>
    <row r="23" ht="15.75">
      <c r="B23" s="44"/>
    </row>
    <row r="24" ht="15.75">
      <c r="B24" s="44"/>
    </row>
    <row r="25" ht="15.75">
      <c r="B25" s="44"/>
    </row>
    <row r="26" ht="15.75">
      <c r="B26" s="44"/>
    </row>
    <row r="27" ht="15.75">
      <c r="B27" s="44"/>
    </row>
    <row r="28" ht="15.75">
      <c r="B28" s="44"/>
    </row>
    <row r="29" ht="15.75">
      <c r="B29" s="44"/>
    </row>
  </sheetData>
  <sheetProtection/>
  <mergeCells count="15">
    <mergeCell ref="E1:H1"/>
    <mergeCell ref="C12:E12"/>
    <mergeCell ref="C14:E14"/>
    <mergeCell ref="C15:E15"/>
    <mergeCell ref="E5:H5"/>
    <mergeCell ref="E2:H2"/>
    <mergeCell ref="E3:H3"/>
    <mergeCell ref="E4:H4"/>
    <mergeCell ref="D19:G19"/>
    <mergeCell ref="C9:E9"/>
    <mergeCell ref="G9:H9"/>
    <mergeCell ref="C10:E10"/>
    <mergeCell ref="C11:E11"/>
    <mergeCell ref="C16:F16"/>
    <mergeCell ref="C17:F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8"/>
  <sheetViews>
    <sheetView zoomScalePageLayoutView="0" workbookViewId="0" topLeftCell="A130">
      <selection activeCell="F143" sqref="F143"/>
    </sheetView>
  </sheetViews>
  <sheetFormatPr defaultColWidth="9.140625" defaultRowHeight="12.75"/>
  <cols>
    <col min="1" max="1" width="26.7109375" style="101" customWidth="1"/>
    <col min="2" max="2" width="7.28125" style="100" customWidth="1"/>
    <col min="3" max="3" width="9.28125" style="100" customWidth="1"/>
    <col min="4" max="4" width="9.140625" style="102" customWidth="1"/>
    <col min="5" max="5" width="7.140625" style="160" customWidth="1"/>
    <col min="6" max="6" width="8.00390625" style="103" customWidth="1"/>
    <col min="7" max="7" width="7.421875" style="103" customWidth="1"/>
    <col min="8" max="9" width="7.8515625" style="103" customWidth="1"/>
    <col min="10" max="10" width="7.8515625" style="100" customWidth="1"/>
    <col min="11" max="11" width="12.00390625" style="99" customWidth="1"/>
    <col min="12" max="12" width="9.140625" style="99" customWidth="1"/>
    <col min="13" max="13" width="9.57421875" style="99" customWidth="1"/>
    <col min="14" max="14" width="5.28125" style="99" customWidth="1"/>
    <col min="15" max="15" width="6.140625" style="99" customWidth="1"/>
    <col min="16" max="16" width="7.7109375" style="99" customWidth="1"/>
    <col min="17" max="17" width="3.421875" style="99" customWidth="1"/>
    <col min="18" max="18" width="5.28125" style="99" customWidth="1"/>
    <col min="19" max="19" width="6.28125" style="99" customWidth="1"/>
    <col min="20" max="20" width="7.00390625" style="99" customWidth="1"/>
    <col min="21" max="21" width="5.28125" style="99" customWidth="1"/>
    <col min="22" max="22" width="3.57421875" style="99" customWidth="1"/>
    <col min="23" max="23" width="4.57421875" style="99" customWidth="1"/>
    <col min="24" max="24" width="5.421875" style="99" customWidth="1"/>
    <col min="25" max="25" width="8.7109375" style="99" customWidth="1"/>
    <col min="26" max="38" width="9.140625" style="99" customWidth="1"/>
    <col min="39" max="16384" width="9.140625" style="100" customWidth="1"/>
  </cols>
  <sheetData>
    <row r="1" spans="1:10" ht="18" customHeight="1">
      <c r="A1" s="193" t="s">
        <v>295</v>
      </c>
      <c r="B1" s="193"/>
      <c r="C1" s="193"/>
      <c r="D1" s="193"/>
      <c r="E1" s="193"/>
      <c r="F1" s="193"/>
      <c r="G1" s="193"/>
      <c r="H1" s="193"/>
      <c r="I1" s="193"/>
      <c r="J1" s="98"/>
    </row>
    <row r="2" spans="7:10" ht="15.75">
      <c r="G2" s="194" t="s">
        <v>133</v>
      </c>
      <c r="H2" s="194"/>
      <c r="I2" s="194"/>
      <c r="J2" s="104"/>
    </row>
    <row r="3" spans="1:10" ht="15.75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05"/>
    </row>
    <row r="4" spans="1:10" ht="7.5" customHeight="1">
      <c r="A4" s="106"/>
      <c r="B4" s="107"/>
      <c r="C4" s="105"/>
      <c r="D4" s="108"/>
      <c r="E4" s="161"/>
      <c r="F4" s="109"/>
      <c r="G4" s="109"/>
      <c r="H4" s="109"/>
      <c r="I4" s="109"/>
      <c r="J4" s="105"/>
    </row>
    <row r="5" spans="1:10" ht="15" customHeight="1">
      <c r="A5" s="179" t="s">
        <v>1</v>
      </c>
      <c r="B5" s="180" t="s">
        <v>2</v>
      </c>
      <c r="C5" s="196" t="s">
        <v>298</v>
      </c>
      <c r="D5" s="180" t="s">
        <v>299</v>
      </c>
      <c r="E5" s="197" t="s">
        <v>300</v>
      </c>
      <c r="F5" s="198" t="s">
        <v>3</v>
      </c>
      <c r="G5" s="198"/>
      <c r="H5" s="198"/>
      <c r="I5" s="198"/>
      <c r="J5" s="110"/>
    </row>
    <row r="6" spans="1:10" ht="66" customHeight="1">
      <c r="A6" s="179"/>
      <c r="B6" s="180"/>
      <c r="C6" s="196"/>
      <c r="D6" s="180"/>
      <c r="E6" s="197"/>
      <c r="F6" s="111" t="s">
        <v>4</v>
      </c>
      <c r="G6" s="111" t="s">
        <v>5</v>
      </c>
      <c r="H6" s="111" t="s">
        <v>6</v>
      </c>
      <c r="I6" s="111" t="s">
        <v>7</v>
      </c>
      <c r="J6" s="112"/>
    </row>
    <row r="7" spans="1:38" s="101" customFormat="1" ht="12.75">
      <c r="A7" s="9">
        <v>1</v>
      </c>
      <c r="B7" s="41">
        <v>2</v>
      </c>
      <c r="C7" s="10">
        <v>3</v>
      </c>
      <c r="D7" s="41">
        <v>4</v>
      </c>
      <c r="E7" s="162">
        <v>6</v>
      </c>
      <c r="F7" s="113">
        <v>7</v>
      </c>
      <c r="G7" s="113">
        <v>8</v>
      </c>
      <c r="H7" s="113">
        <v>9</v>
      </c>
      <c r="I7" s="113">
        <v>10</v>
      </c>
      <c r="J7" s="11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10" ht="15">
      <c r="A8" s="116" t="s">
        <v>8</v>
      </c>
      <c r="B8" s="117"/>
      <c r="C8" s="5"/>
      <c r="D8" s="117"/>
      <c r="E8" s="163"/>
      <c r="F8" s="118"/>
      <c r="G8" s="118"/>
      <c r="H8" s="118"/>
      <c r="I8" s="118"/>
      <c r="J8" s="18"/>
    </row>
    <row r="9" spans="1:10" ht="24">
      <c r="A9" s="76" t="s">
        <v>9</v>
      </c>
      <c r="B9" s="119">
        <v>1000</v>
      </c>
      <c r="C9" s="7"/>
      <c r="D9" s="78"/>
      <c r="E9" s="164"/>
      <c r="F9" s="120"/>
      <c r="G9" s="120"/>
      <c r="H9" s="120"/>
      <c r="I9" s="120"/>
      <c r="J9" s="18"/>
    </row>
    <row r="10" spans="1:10" ht="27.75" customHeight="1">
      <c r="A10" s="76" t="s">
        <v>10</v>
      </c>
      <c r="B10" s="119">
        <v>1010</v>
      </c>
      <c r="C10" s="7">
        <f aca="true" t="shared" si="0" ref="C10:I10">C11+C12+C13+C14+C15+C16+C17+C18</f>
        <v>0</v>
      </c>
      <c r="D10" s="78">
        <f t="shared" si="0"/>
        <v>0</v>
      </c>
      <c r="E10" s="164">
        <f t="shared" si="0"/>
        <v>0</v>
      </c>
      <c r="F10" s="120">
        <f t="shared" si="0"/>
        <v>0</v>
      </c>
      <c r="G10" s="120">
        <f t="shared" si="0"/>
        <v>0</v>
      </c>
      <c r="H10" s="120">
        <f t="shared" si="0"/>
        <v>0</v>
      </c>
      <c r="I10" s="120">
        <f t="shared" si="0"/>
        <v>0</v>
      </c>
      <c r="J10" s="18"/>
    </row>
    <row r="11" spans="1:10" ht="28.5" customHeight="1">
      <c r="A11" s="76" t="s">
        <v>11</v>
      </c>
      <c r="B11" s="41">
        <v>1011</v>
      </c>
      <c r="C11" s="7"/>
      <c r="D11" s="78"/>
      <c r="E11" s="164"/>
      <c r="F11" s="120"/>
      <c r="G11" s="120"/>
      <c r="H11" s="120"/>
      <c r="I11" s="120"/>
      <c r="J11" s="18"/>
    </row>
    <row r="12" spans="1:10" ht="15">
      <c r="A12" s="76" t="s">
        <v>12</v>
      </c>
      <c r="B12" s="41">
        <v>1012</v>
      </c>
      <c r="C12" s="7"/>
      <c r="D12" s="78"/>
      <c r="E12" s="164"/>
      <c r="F12" s="120"/>
      <c r="G12" s="120"/>
      <c r="H12" s="120"/>
      <c r="I12" s="120"/>
      <c r="J12" s="18"/>
    </row>
    <row r="13" spans="1:10" ht="15">
      <c r="A13" s="76" t="s">
        <v>13</v>
      </c>
      <c r="B13" s="41">
        <v>1013</v>
      </c>
      <c r="C13" s="7"/>
      <c r="D13" s="78"/>
      <c r="E13" s="164"/>
      <c r="F13" s="120"/>
      <c r="G13" s="120"/>
      <c r="H13" s="120"/>
      <c r="I13" s="120"/>
      <c r="J13" s="18"/>
    </row>
    <row r="14" spans="1:10" ht="15">
      <c r="A14" s="76" t="s">
        <v>14</v>
      </c>
      <c r="B14" s="41">
        <v>1014</v>
      </c>
      <c r="C14" s="7"/>
      <c r="D14" s="78"/>
      <c r="E14" s="164"/>
      <c r="F14" s="120"/>
      <c r="G14" s="120"/>
      <c r="H14" s="120"/>
      <c r="I14" s="120"/>
      <c r="J14" s="18"/>
    </row>
    <row r="15" spans="1:10" ht="15">
      <c r="A15" s="76" t="s">
        <v>15</v>
      </c>
      <c r="B15" s="41">
        <v>1015</v>
      </c>
      <c r="C15" s="7"/>
      <c r="D15" s="78"/>
      <c r="E15" s="164"/>
      <c r="F15" s="120"/>
      <c r="G15" s="120"/>
      <c r="H15" s="120"/>
      <c r="I15" s="120"/>
      <c r="J15" s="18"/>
    </row>
    <row r="16" spans="1:10" ht="60">
      <c r="A16" s="76" t="s">
        <v>16</v>
      </c>
      <c r="B16" s="41">
        <v>1016</v>
      </c>
      <c r="C16" s="7"/>
      <c r="D16" s="78"/>
      <c r="E16" s="164"/>
      <c r="F16" s="120"/>
      <c r="G16" s="120"/>
      <c r="H16" s="120"/>
      <c r="I16" s="120"/>
      <c r="J16" s="18"/>
    </row>
    <row r="17" spans="1:10" ht="24">
      <c r="A17" s="76" t="s">
        <v>17</v>
      </c>
      <c r="B17" s="41">
        <v>1017</v>
      </c>
      <c r="C17" s="7"/>
      <c r="D17" s="78"/>
      <c r="E17" s="165"/>
      <c r="F17" s="121"/>
      <c r="G17" s="121"/>
      <c r="H17" s="121"/>
      <c r="I17" s="121"/>
      <c r="J17" s="18"/>
    </row>
    <row r="18" spans="1:10" ht="15">
      <c r="A18" s="76" t="s">
        <v>18</v>
      </c>
      <c r="B18" s="41">
        <v>1018</v>
      </c>
      <c r="C18" s="7"/>
      <c r="D18" s="78"/>
      <c r="E18" s="164"/>
      <c r="F18" s="120"/>
      <c r="G18" s="120"/>
      <c r="H18" s="120"/>
      <c r="I18" s="120"/>
      <c r="J18" s="18"/>
    </row>
    <row r="19" spans="1:10" ht="9.75" customHeight="1" hidden="1">
      <c r="A19" s="76"/>
      <c r="B19" s="41"/>
      <c r="C19" s="7"/>
      <c r="D19" s="78"/>
      <c r="E19" s="164"/>
      <c r="F19" s="120"/>
      <c r="G19" s="120"/>
      <c r="H19" s="120"/>
      <c r="I19" s="120"/>
      <c r="J19" s="18"/>
    </row>
    <row r="20" spans="1:10" ht="9.75" customHeight="1" hidden="1">
      <c r="A20" s="76"/>
      <c r="B20" s="41"/>
      <c r="C20" s="7"/>
      <c r="D20" s="78"/>
      <c r="E20" s="164"/>
      <c r="F20" s="120"/>
      <c r="G20" s="120"/>
      <c r="H20" s="120"/>
      <c r="I20" s="120"/>
      <c r="J20" s="18"/>
    </row>
    <row r="21" spans="1:10" ht="15">
      <c r="A21" s="116" t="s">
        <v>19</v>
      </c>
      <c r="B21" s="122">
        <v>1020</v>
      </c>
      <c r="C21" s="14">
        <f aca="true" t="shared" si="1" ref="C21:I21">C9-C10</f>
        <v>0</v>
      </c>
      <c r="D21" s="77">
        <f t="shared" si="1"/>
        <v>0</v>
      </c>
      <c r="E21" s="166">
        <f t="shared" si="1"/>
        <v>0</v>
      </c>
      <c r="F21" s="123">
        <f t="shared" si="1"/>
        <v>0</v>
      </c>
      <c r="G21" s="123">
        <f t="shared" si="1"/>
        <v>0</v>
      </c>
      <c r="H21" s="123">
        <f t="shared" si="1"/>
        <v>0</v>
      </c>
      <c r="I21" s="123">
        <f t="shared" si="1"/>
        <v>0</v>
      </c>
      <c r="J21" s="18"/>
    </row>
    <row r="22" spans="1:38" s="127" customFormat="1" ht="23.25" customHeight="1">
      <c r="A22" s="116" t="s">
        <v>264</v>
      </c>
      <c r="B22" s="8">
        <v>1030</v>
      </c>
      <c r="C22" s="123">
        <f>C23+C24+C25+C26+C27+C28+C29+C30+C31+C32+C33+C34+C35+C36+C37+C38+C39+C40+C41+C42+C43+C44</f>
        <v>2659</v>
      </c>
      <c r="D22" s="123">
        <f aca="true" t="shared" si="2" ref="D22:I22">D23+D24+D25+D26+D27+D28+D29+D30+D31+D32+D33+D34+D35+D36+D37+D38+D39+D40+D41+D42+D43+D44</f>
        <v>4783</v>
      </c>
      <c r="E22" s="166">
        <f t="shared" si="2"/>
        <v>6332</v>
      </c>
      <c r="F22" s="123">
        <f t="shared" si="2"/>
        <v>1602</v>
      </c>
      <c r="G22" s="123">
        <f t="shared" si="2"/>
        <v>1578</v>
      </c>
      <c r="H22" s="123">
        <f t="shared" si="2"/>
        <v>1577</v>
      </c>
      <c r="I22" s="123">
        <f t="shared" si="2"/>
        <v>1575</v>
      </c>
      <c r="J22" s="157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</row>
    <row r="23" spans="1:10" ht="41.25" customHeight="1">
      <c r="A23" s="76" t="s">
        <v>20</v>
      </c>
      <c r="B23" s="119">
        <v>1031</v>
      </c>
      <c r="C23" s="128"/>
      <c r="D23" s="120"/>
      <c r="E23" s="164"/>
      <c r="F23" s="120"/>
      <c r="G23" s="120"/>
      <c r="H23" s="120"/>
      <c r="I23" s="120"/>
      <c r="J23" s="18"/>
    </row>
    <row r="24" spans="1:10" ht="24">
      <c r="A24" s="76" t="s">
        <v>21</v>
      </c>
      <c r="B24" s="119">
        <v>1032</v>
      </c>
      <c r="C24" s="128"/>
      <c r="D24" s="120"/>
      <c r="E24" s="164"/>
      <c r="F24" s="120"/>
      <c r="G24" s="120"/>
      <c r="H24" s="120"/>
      <c r="I24" s="120"/>
      <c r="J24" s="18"/>
    </row>
    <row r="25" spans="1:10" ht="15">
      <c r="A25" s="76" t="s">
        <v>22</v>
      </c>
      <c r="B25" s="119">
        <v>1033</v>
      </c>
      <c r="C25" s="128"/>
      <c r="D25" s="120"/>
      <c r="E25" s="164"/>
      <c r="F25" s="120"/>
      <c r="G25" s="120"/>
      <c r="H25" s="120"/>
      <c r="I25" s="120"/>
      <c r="J25" s="18"/>
    </row>
    <row r="26" spans="1:10" ht="15">
      <c r="A26" s="76" t="s">
        <v>23</v>
      </c>
      <c r="B26" s="119">
        <v>1034</v>
      </c>
      <c r="C26" s="128"/>
      <c r="D26" s="120"/>
      <c r="E26" s="164"/>
      <c r="F26" s="120"/>
      <c r="G26" s="120"/>
      <c r="H26" s="120"/>
      <c r="I26" s="120"/>
      <c r="J26" s="18"/>
    </row>
    <row r="27" spans="1:10" ht="15">
      <c r="A27" s="76" t="s">
        <v>24</v>
      </c>
      <c r="B27" s="119">
        <v>1035</v>
      </c>
      <c r="C27" s="128"/>
      <c r="D27" s="120"/>
      <c r="E27" s="164"/>
      <c r="F27" s="120"/>
      <c r="G27" s="120"/>
      <c r="H27" s="120"/>
      <c r="I27" s="120"/>
      <c r="J27" s="18"/>
    </row>
    <row r="28" spans="1:10" ht="15">
      <c r="A28" s="76" t="s">
        <v>25</v>
      </c>
      <c r="B28" s="119">
        <v>1036</v>
      </c>
      <c r="C28" s="128">
        <v>13</v>
      </c>
      <c r="D28" s="120"/>
      <c r="E28" s="164">
        <v>12</v>
      </c>
      <c r="F28" s="120">
        <v>3</v>
      </c>
      <c r="G28" s="120">
        <v>3</v>
      </c>
      <c r="H28" s="120">
        <v>3</v>
      </c>
      <c r="I28" s="120">
        <v>3</v>
      </c>
      <c r="J28" s="18"/>
    </row>
    <row r="29" spans="1:10" ht="15">
      <c r="A29" s="76" t="s">
        <v>26</v>
      </c>
      <c r="B29" s="119">
        <v>1037</v>
      </c>
      <c r="C29" s="128">
        <v>1</v>
      </c>
      <c r="D29" s="120"/>
      <c r="E29" s="164"/>
      <c r="F29" s="120"/>
      <c r="G29" s="120"/>
      <c r="H29" s="120"/>
      <c r="I29" s="120"/>
      <c r="J29" s="18"/>
    </row>
    <row r="30" spans="1:10" ht="15">
      <c r="A30" s="76" t="s">
        <v>27</v>
      </c>
      <c r="B30" s="119">
        <v>1038</v>
      </c>
      <c r="C30" s="128">
        <v>1684</v>
      </c>
      <c r="D30" s="120">
        <v>2947</v>
      </c>
      <c r="E30" s="164">
        <v>4327</v>
      </c>
      <c r="F30" s="120">
        <v>1082</v>
      </c>
      <c r="G30" s="120">
        <v>1082</v>
      </c>
      <c r="H30" s="120">
        <v>1082</v>
      </c>
      <c r="I30" s="120">
        <v>1081</v>
      </c>
      <c r="J30" s="157"/>
    </row>
    <row r="31" spans="1:10" ht="15">
      <c r="A31" s="76" t="s">
        <v>28</v>
      </c>
      <c r="B31" s="119">
        <v>1039</v>
      </c>
      <c r="C31" s="128">
        <v>370</v>
      </c>
      <c r="D31" s="120">
        <v>648</v>
      </c>
      <c r="E31" s="164">
        <v>952</v>
      </c>
      <c r="F31" s="120">
        <v>238</v>
      </c>
      <c r="G31" s="120">
        <v>238</v>
      </c>
      <c r="H31" s="120">
        <v>238</v>
      </c>
      <c r="I31" s="120">
        <v>238</v>
      </c>
      <c r="J31" s="157"/>
    </row>
    <row r="32" spans="1:10" ht="36">
      <c r="A32" s="76" t="s">
        <v>268</v>
      </c>
      <c r="B32" s="119">
        <v>1040</v>
      </c>
      <c r="C32" s="151">
        <v>357</v>
      </c>
      <c r="D32" s="120">
        <v>92</v>
      </c>
      <c r="E32" s="164">
        <v>21</v>
      </c>
      <c r="F32" s="120">
        <v>5</v>
      </c>
      <c r="G32" s="120">
        <v>5</v>
      </c>
      <c r="H32" s="120">
        <v>5</v>
      </c>
      <c r="I32" s="120">
        <v>6</v>
      </c>
      <c r="J32" s="157"/>
    </row>
    <row r="33" spans="1:10" ht="48">
      <c r="A33" s="76" t="s">
        <v>29</v>
      </c>
      <c r="B33" s="119">
        <v>1041</v>
      </c>
      <c r="C33" s="78"/>
      <c r="D33" s="120"/>
      <c r="E33" s="164"/>
      <c r="F33" s="120"/>
      <c r="G33" s="120"/>
      <c r="H33" s="120"/>
      <c r="I33" s="120"/>
      <c r="J33" s="18"/>
    </row>
    <row r="34" spans="1:10" ht="36">
      <c r="A34" s="76" t="s">
        <v>30</v>
      </c>
      <c r="B34" s="119">
        <v>1042</v>
      </c>
      <c r="C34" s="78"/>
      <c r="D34" s="120"/>
      <c r="E34" s="164"/>
      <c r="F34" s="120"/>
      <c r="G34" s="120"/>
      <c r="H34" s="120"/>
      <c r="I34" s="120"/>
      <c r="J34" s="18"/>
    </row>
    <row r="35" spans="1:10" ht="36">
      <c r="A35" s="76" t="s">
        <v>31</v>
      </c>
      <c r="B35" s="119">
        <v>1043</v>
      </c>
      <c r="C35" s="78"/>
      <c r="D35" s="120"/>
      <c r="E35" s="164"/>
      <c r="F35" s="120"/>
      <c r="G35" s="120"/>
      <c r="H35" s="120"/>
      <c r="I35" s="120"/>
      <c r="J35" s="18"/>
    </row>
    <row r="36" spans="1:10" ht="15">
      <c r="A36" s="76" t="s">
        <v>32</v>
      </c>
      <c r="B36" s="119">
        <v>1044</v>
      </c>
      <c r="C36" s="78"/>
      <c r="D36" s="120"/>
      <c r="E36" s="164"/>
      <c r="F36" s="120"/>
      <c r="G36" s="120"/>
      <c r="H36" s="120"/>
      <c r="I36" s="120"/>
      <c r="J36" s="18"/>
    </row>
    <row r="37" spans="1:10" ht="24">
      <c r="A37" s="76" t="s">
        <v>33</v>
      </c>
      <c r="B37" s="119">
        <v>1045</v>
      </c>
      <c r="C37" s="78"/>
      <c r="D37" s="120"/>
      <c r="E37" s="164"/>
      <c r="F37" s="120"/>
      <c r="G37" s="120"/>
      <c r="H37" s="120"/>
      <c r="I37" s="120"/>
      <c r="J37" s="18"/>
    </row>
    <row r="38" spans="1:10" ht="15">
      <c r="A38" s="76" t="s">
        <v>34</v>
      </c>
      <c r="B38" s="119">
        <v>1046</v>
      </c>
      <c r="C38" s="78"/>
      <c r="D38" s="120"/>
      <c r="E38" s="164"/>
      <c r="F38" s="120"/>
      <c r="G38" s="120"/>
      <c r="H38" s="120"/>
      <c r="I38" s="120"/>
      <c r="J38" s="18"/>
    </row>
    <row r="39" spans="1:10" ht="15">
      <c r="A39" s="76" t="s">
        <v>35</v>
      </c>
      <c r="B39" s="119">
        <v>1047</v>
      </c>
      <c r="C39" s="78"/>
      <c r="D39" s="120"/>
      <c r="E39" s="164"/>
      <c r="F39" s="120"/>
      <c r="G39" s="120"/>
      <c r="H39" s="120"/>
      <c r="I39" s="120"/>
      <c r="J39" s="18"/>
    </row>
    <row r="40" spans="1:10" ht="36">
      <c r="A40" s="76" t="s">
        <v>36</v>
      </c>
      <c r="B40" s="119">
        <v>1048</v>
      </c>
      <c r="C40" s="78"/>
      <c r="D40" s="120"/>
      <c r="E40" s="164"/>
      <c r="F40" s="120"/>
      <c r="G40" s="120"/>
      <c r="H40" s="120"/>
      <c r="I40" s="120"/>
      <c r="J40" s="18"/>
    </row>
    <row r="41" spans="1:10" ht="36">
      <c r="A41" s="76" t="s">
        <v>37</v>
      </c>
      <c r="B41" s="119">
        <v>1049</v>
      </c>
      <c r="C41" s="78"/>
      <c r="D41" s="120"/>
      <c r="E41" s="164"/>
      <c r="F41" s="120"/>
      <c r="G41" s="120"/>
      <c r="H41" s="120"/>
      <c r="I41" s="120"/>
      <c r="J41" s="18"/>
    </row>
    <row r="42" spans="1:10" ht="48">
      <c r="A42" s="76" t="s">
        <v>38</v>
      </c>
      <c r="B42" s="119">
        <v>1050</v>
      </c>
      <c r="C42" s="78"/>
      <c r="D42" s="120"/>
      <c r="E42" s="164"/>
      <c r="F42" s="120"/>
      <c r="G42" s="120"/>
      <c r="H42" s="120"/>
      <c r="I42" s="120"/>
      <c r="J42" s="18"/>
    </row>
    <row r="43" spans="1:10" ht="24">
      <c r="A43" s="76" t="s">
        <v>39</v>
      </c>
      <c r="B43" s="81" t="s">
        <v>40</v>
      </c>
      <c r="C43" s="78"/>
      <c r="D43" s="120"/>
      <c r="E43" s="164"/>
      <c r="F43" s="120"/>
      <c r="G43" s="120"/>
      <c r="H43" s="120"/>
      <c r="I43" s="120"/>
      <c r="J43" s="18"/>
    </row>
    <row r="44" spans="1:38" s="127" customFormat="1" ht="24">
      <c r="A44" s="116" t="s">
        <v>41</v>
      </c>
      <c r="B44" s="122">
        <v>1051</v>
      </c>
      <c r="C44" s="152">
        <f>C45+C46+C47+C48+C49+C50+C51+C52+C53+C54+C55+C56+C57+C58+C59+C60+C61+C62+C63+C64</f>
        <v>233.99999999999994</v>
      </c>
      <c r="D44" s="152">
        <f aca="true" t="shared" si="3" ref="D44:I44">D45+D46+D47+D48+D49+D50+D51+D52+D53+D54+D55+D56+D57+D58+D59+D60+D61+D62+D63+D64+D65+D66</f>
        <v>1096</v>
      </c>
      <c r="E44" s="166">
        <f t="shared" si="3"/>
        <v>1020</v>
      </c>
      <c r="F44" s="158">
        <f t="shared" si="3"/>
        <v>274</v>
      </c>
      <c r="G44" s="158">
        <f t="shared" si="3"/>
        <v>250</v>
      </c>
      <c r="H44" s="158">
        <f t="shared" si="3"/>
        <v>249</v>
      </c>
      <c r="I44" s="158">
        <f t="shared" si="3"/>
        <v>247</v>
      </c>
      <c r="J44" s="157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</row>
    <row r="45" spans="1:11" ht="15">
      <c r="A45" s="76" t="s">
        <v>182</v>
      </c>
      <c r="B45" s="119" t="s">
        <v>197</v>
      </c>
      <c r="C45" s="129">
        <v>98</v>
      </c>
      <c r="D45" s="120">
        <v>300</v>
      </c>
      <c r="E45" s="164">
        <v>357</v>
      </c>
      <c r="F45" s="120">
        <v>89</v>
      </c>
      <c r="G45" s="120">
        <v>89</v>
      </c>
      <c r="H45" s="120">
        <v>89</v>
      </c>
      <c r="I45" s="120">
        <v>90</v>
      </c>
      <c r="J45" s="157"/>
      <c r="K45" s="130"/>
    </row>
    <row r="46" spans="1:11" ht="24">
      <c r="A46" s="76" t="s">
        <v>183</v>
      </c>
      <c r="B46" s="119" t="s">
        <v>198</v>
      </c>
      <c r="C46" s="129">
        <v>30</v>
      </c>
      <c r="D46" s="120">
        <v>558</v>
      </c>
      <c r="E46" s="164">
        <v>439</v>
      </c>
      <c r="F46" s="120">
        <v>110</v>
      </c>
      <c r="G46" s="120">
        <v>110</v>
      </c>
      <c r="H46" s="120">
        <v>110</v>
      </c>
      <c r="I46" s="120">
        <v>109</v>
      </c>
      <c r="J46" s="157"/>
      <c r="K46" s="130"/>
    </row>
    <row r="47" spans="1:11" ht="24">
      <c r="A47" s="76" t="s">
        <v>184</v>
      </c>
      <c r="B47" s="119" t="s">
        <v>199</v>
      </c>
      <c r="C47" s="129">
        <v>9.6</v>
      </c>
      <c r="D47" s="120">
        <v>20</v>
      </c>
      <c r="E47" s="164">
        <v>10</v>
      </c>
      <c r="F47" s="120">
        <v>3</v>
      </c>
      <c r="G47" s="120">
        <v>3</v>
      </c>
      <c r="H47" s="120">
        <v>2</v>
      </c>
      <c r="I47" s="120">
        <v>2</v>
      </c>
      <c r="J47" s="157"/>
      <c r="K47" s="130"/>
    </row>
    <row r="48" spans="1:11" ht="24">
      <c r="A48" s="76" t="s">
        <v>185</v>
      </c>
      <c r="B48" s="119" t="s">
        <v>200</v>
      </c>
      <c r="C48" s="129">
        <v>9.1</v>
      </c>
      <c r="D48" s="120">
        <v>14</v>
      </c>
      <c r="E48" s="164">
        <v>7</v>
      </c>
      <c r="F48" s="120">
        <v>2</v>
      </c>
      <c r="G48" s="120">
        <v>2</v>
      </c>
      <c r="H48" s="120">
        <v>2</v>
      </c>
      <c r="I48" s="120">
        <v>1</v>
      </c>
      <c r="J48" s="157"/>
      <c r="K48" s="130"/>
    </row>
    <row r="49" spans="1:29" ht="15">
      <c r="A49" s="76" t="s">
        <v>186</v>
      </c>
      <c r="B49" s="119" t="s">
        <v>201</v>
      </c>
      <c r="C49" s="129">
        <v>10</v>
      </c>
      <c r="D49" s="120">
        <v>31</v>
      </c>
      <c r="E49" s="164">
        <v>27</v>
      </c>
      <c r="F49" s="120">
        <v>7</v>
      </c>
      <c r="G49" s="120">
        <v>7</v>
      </c>
      <c r="H49" s="120">
        <v>7</v>
      </c>
      <c r="I49" s="120">
        <v>6</v>
      </c>
      <c r="J49" s="18"/>
      <c r="K49" s="130"/>
      <c r="AC49" s="130"/>
    </row>
    <row r="50" spans="1:29" ht="15">
      <c r="A50" s="76" t="s">
        <v>187</v>
      </c>
      <c r="B50" s="119" t="s">
        <v>202</v>
      </c>
      <c r="C50" s="129">
        <v>21.1</v>
      </c>
      <c r="D50" s="120">
        <v>8</v>
      </c>
      <c r="E50" s="164">
        <v>9</v>
      </c>
      <c r="F50" s="120">
        <v>2</v>
      </c>
      <c r="G50" s="120">
        <v>2</v>
      </c>
      <c r="H50" s="120">
        <v>2</v>
      </c>
      <c r="I50" s="120">
        <v>3</v>
      </c>
      <c r="J50" s="18"/>
      <c r="K50" s="130"/>
      <c r="AC50" s="130"/>
    </row>
    <row r="51" spans="1:11" ht="15">
      <c r="A51" s="76" t="s">
        <v>188</v>
      </c>
      <c r="B51" s="119" t="s">
        <v>203</v>
      </c>
      <c r="C51" s="129">
        <v>35</v>
      </c>
      <c r="D51" s="120">
        <v>76</v>
      </c>
      <c r="E51" s="164">
        <v>98</v>
      </c>
      <c r="F51" s="120">
        <v>25</v>
      </c>
      <c r="G51" s="120">
        <v>25</v>
      </c>
      <c r="H51" s="120">
        <v>24</v>
      </c>
      <c r="I51" s="120">
        <v>24</v>
      </c>
      <c r="J51" s="18"/>
      <c r="K51" s="130"/>
    </row>
    <row r="52" spans="1:29" ht="15">
      <c r="A52" s="76" t="s">
        <v>189</v>
      </c>
      <c r="B52" s="119" t="s">
        <v>204</v>
      </c>
      <c r="C52" s="129">
        <v>3.4</v>
      </c>
      <c r="D52" s="120">
        <v>6</v>
      </c>
      <c r="E52" s="164">
        <v>9</v>
      </c>
      <c r="F52" s="120">
        <v>2</v>
      </c>
      <c r="G52" s="120">
        <v>2</v>
      </c>
      <c r="H52" s="120">
        <v>2</v>
      </c>
      <c r="I52" s="120">
        <v>3</v>
      </c>
      <c r="J52" s="18"/>
      <c r="K52" s="130"/>
      <c r="AC52" s="130"/>
    </row>
    <row r="53" spans="1:29" ht="15">
      <c r="A53" s="76" t="s">
        <v>190</v>
      </c>
      <c r="B53" s="119" t="s">
        <v>205</v>
      </c>
      <c r="C53" s="129">
        <v>3.1</v>
      </c>
      <c r="D53" s="120">
        <v>3</v>
      </c>
      <c r="E53" s="164"/>
      <c r="F53" s="120"/>
      <c r="G53" s="120"/>
      <c r="H53" s="120"/>
      <c r="I53" s="120"/>
      <c r="J53" s="18"/>
      <c r="K53" s="130"/>
      <c r="AC53" s="130"/>
    </row>
    <row r="54" spans="1:29" ht="15">
      <c r="A54" s="76" t="s">
        <v>191</v>
      </c>
      <c r="B54" s="119" t="s">
        <v>206</v>
      </c>
      <c r="C54" s="129">
        <v>1.1</v>
      </c>
      <c r="D54" s="120">
        <v>1</v>
      </c>
      <c r="E54" s="164">
        <v>2</v>
      </c>
      <c r="F54" s="120">
        <v>2</v>
      </c>
      <c r="G54" s="120"/>
      <c r="H54" s="120"/>
      <c r="I54" s="120"/>
      <c r="J54" s="18"/>
      <c r="K54" s="130"/>
      <c r="AC54" s="130"/>
    </row>
    <row r="55" spans="1:29" ht="24">
      <c r="A55" s="76" t="s">
        <v>192</v>
      </c>
      <c r="B55" s="119" t="s">
        <v>207</v>
      </c>
      <c r="C55" s="129">
        <v>1.4</v>
      </c>
      <c r="D55" s="120">
        <v>2</v>
      </c>
      <c r="E55" s="164">
        <v>2</v>
      </c>
      <c r="F55" s="120">
        <v>1</v>
      </c>
      <c r="G55" s="120"/>
      <c r="H55" s="120">
        <v>1</v>
      </c>
      <c r="I55" s="120"/>
      <c r="J55" s="18"/>
      <c r="K55" s="130"/>
      <c r="AC55" s="130"/>
    </row>
    <row r="56" spans="1:29" ht="24">
      <c r="A56" s="76" t="s">
        <v>193</v>
      </c>
      <c r="B56" s="119" t="s">
        <v>208</v>
      </c>
      <c r="C56" s="129">
        <v>4</v>
      </c>
      <c r="D56" s="120">
        <v>4</v>
      </c>
      <c r="E56" s="164"/>
      <c r="F56" s="120"/>
      <c r="G56" s="120"/>
      <c r="H56" s="120"/>
      <c r="I56" s="120"/>
      <c r="J56" s="18"/>
      <c r="K56" s="130"/>
      <c r="AC56" s="130"/>
    </row>
    <row r="57" spans="1:29" ht="24">
      <c r="A57" s="76" t="s">
        <v>304</v>
      </c>
      <c r="B57" s="119" t="s">
        <v>209</v>
      </c>
      <c r="C57" s="129">
        <v>4.2</v>
      </c>
      <c r="D57" s="120">
        <v>4</v>
      </c>
      <c r="E57" s="164">
        <v>3</v>
      </c>
      <c r="F57" s="120">
        <v>1</v>
      </c>
      <c r="G57" s="120">
        <v>1</v>
      </c>
      <c r="H57" s="120">
        <v>1</v>
      </c>
      <c r="I57" s="120"/>
      <c r="J57" s="18"/>
      <c r="K57" s="130"/>
      <c r="AC57" s="130"/>
    </row>
    <row r="58" spans="1:29" ht="24">
      <c r="A58" s="76" t="s">
        <v>194</v>
      </c>
      <c r="B58" s="119" t="s">
        <v>210</v>
      </c>
      <c r="C58" s="129">
        <v>2.7</v>
      </c>
      <c r="D58" s="120">
        <v>3</v>
      </c>
      <c r="E58" s="164"/>
      <c r="F58" s="120"/>
      <c r="G58" s="120"/>
      <c r="H58" s="120"/>
      <c r="I58" s="120"/>
      <c r="J58" s="18"/>
      <c r="K58" s="130"/>
      <c r="AC58" s="130"/>
    </row>
    <row r="59" spans="1:29" ht="15">
      <c r="A59" s="76" t="s">
        <v>195</v>
      </c>
      <c r="B59" s="119" t="s">
        <v>211</v>
      </c>
      <c r="C59" s="129">
        <v>0.2</v>
      </c>
      <c r="D59" s="120">
        <v>1</v>
      </c>
      <c r="E59" s="164">
        <v>1</v>
      </c>
      <c r="F59" s="120">
        <v>1</v>
      </c>
      <c r="G59" s="120"/>
      <c r="H59" s="120"/>
      <c r="I59" s="120"/>
      <c r="J59" s="18"/>
      <c r="K59" s="130"/>
      <c r="AC59" s="130"/>
    </row>
    <row r="60" spans="1:29" ht="24">
      <c r="A60" s="76" t="s">
        <v>196</v>
      </c>
      <c r="B60" s="119" t="s">
        <v>212</v>
      </c>
      <c r="C60" s="129">
        <v>1.1</v>
      </c>
      <c r="D60" s="120">
        <v>2</v>
      </c>
      <c r="E60" s="164"/>
      <c r="F60" s="120"/>
      <c r="G60" s="120"/>
      <c r="H60" s="120"/>
      <c r="I60" s="120"/>
      <c r="J60" s="18"/>
      <c r="K60" s="130"/>
      <c r="AC60" s="130"/>
    </row>
    <row r="61" spans="1:29" ht="24">
      <c r="A61" s="76" t="s">
        <v>281</v>
      </c>
      <c r="B61" s="119" t="s">
        <v>233</v>
      </c>
      <c r="C61" s="129"/>
      <c r="D61" s="120">
        <v>7</v>
      </c>
      <c r="E61" s="164">
        <v>7</v>
      </c>
      <c r="F61" s="120">
        <v>2</v>
      </c>
      <c r="G61" s="120">
        <v>2</v>
      </c>
      <c r="H61" s="120">
        <v>2</v>
      </c>
      <c r="I61" s="120">
        <v>1</v>
      </c>
      <c r="J61" s="18"/>
      <c r="K61" s="130"/>
      <c r="AC61" s="130"/>
    </row>
    <row r="62" spans="1:11" ht="15">
      <c r="A62" s="76" t="s">
        <v>279</v>
      </c>
      <c r="B62" s="119" t="s">
        <v>234</v>
      </c>
      <c r="C62" s="129"/>
      <c r="D62" s="120">
        <v>13</v>
      </c>
      <c r="E62" s="164"/>
      <c r="F62" s="120"/>
      <c r="G62" s="120"/>
      <c r="H62" s="120"/>
      <c r="I62" s="120"/>
      <c r="J62" s="18"/>
      <c r="K62" s="130"/>
    </row>
    <row r="63" spans="1:11" ht="15">
      <c r="A63" s="76" t="s">
        <v>280</v>
      </c>
      <c r="B63" s="119" t="s">
        <v>235</v>
      </c>
      <c r="C63" s="129"/>
      <c r="D63" s="120">
        <v>2</v>
      </c>
      <c r="E63" s="164"/>
      <c r="F63" s="120"/>
      <c r="G63" s="120"/>
      <c r="H63" s="120"/>
      <c r="I63" s="120"/>
      <c r="J63" s="18"/>
      <c r="K63" s="130"/>
    </row>
    <row r="64" spans="1:29" ht="36">
      <c r="A64" s="76" t="s">
        <v>282</v>
      </c>
      <c r="B64" s="119" t="s">
        <v>236</v>
      </c>
      <c r="C64" s="129"/>
      <c r="D64" s="120">
        <v>5</v>
      </c>
      <c r="E64" s="164"/>
      <c r="F64" s="120"/>
      <c r="G64" s="120"/>
      <c r="H64" s="120"/>
      <c r="I64" s="120"/>
      <c r="J64" s="18"/>
      <c r="K64" s="130"/>
      <c r="AC64" s="130"/>
    </row>
    <row r="65" spans="1:29" ht="24">
      <c r="A65" s="76" t="s">
        <v>289</v>
      </c>
      <c r="B65" s="119" t="s">
        <v>261</v>
      </c>
      <c r="C65" s="129"/>
      <c r="D65" s="120">
        <v>16</v>
      </c>
      <c r="E65" s="164">
        <v>29</v>
      </c>
      <c r="F65" s="120">
        <v>7</v>
      </c>
      <c r="G65" s="120">
        <v>7</v>
      </c>
      <c r="H65" s="120">
        <v>7</v>
      </c>
      <c r="I65" s="120">
        <v>8</v>
      </c>
      <c r="J65" s="18"/>
      <c r="K65" s="130"/>
      <c r="AC65" s="130"/>
    </row>
    <row r="66" spans="1:29" ht="15">
      <c r="A66" s="76" t="s">
        <v>290</v>
      </c>
      <c r="B66" s="119" t="s">
        <v>262</v>
      </c>
      <c r="C66" s="129"/>
      <c r="D66" s="120">
        <v>20</v>
      </c>
      <c r="E66" s="164">
        <v>20</v>
      </c>
      <c r="F66" s="120">
        <v>20</v>
      </c>
      <c r="G66" s="120"/>
      <c r="H66" s="120"/>
      <c r="I66" s="120"/>
      <c r="J66" s="18"/>
      <c r="K66" s="130"/>
      <c r="AC66" s="130"/>
    </row>
    <row r="67" spans="1:10" ht="13.5" customHeight="1">
      <c r="A67" s="76" t="s">
        <v>42</v>
      </c>
      <c r="B67" s="119">
        <v>1060</v>
      </c>
      <c r="C67" s="78"/>
      <c r="D67" s="120"/>
      <c r="E67" s="164"/>
      <c r="F67" s="120"/>
      <c r="G67" s="120"/>
      <c r="H67" s="120"/>
      <c r="I67" s="120"/>
      <c r="J67" s="18"/>
    </row>
    <row r="68" spans="1:10" ht="13.5" customHeight="1">
      <c r="A68" s="76" t="s">
        <v>43</v>
      </c>
      <c r="B68" s="119">
        <v>1061</v>
      </c>
      <c r="C68" s="78"/>
      <c r="D68" s="120"/>
      <c r="E68" s="164"/>
      <c r="F68" s="120"/>
      <c r="G68" s="120"/>
      <c r="H68" s="120"/>
      <c r="I68" s="120"/>
      <c r="J68" s="18"/>
    </row>
    <row r="69" spans="1:10" ht="15">
      <c r="A69" s="76" t="s">
        <v>44</v>
      </c>
      <c r="B69" s="119">
        <v>1062</v>
      </c>
      <c r="C69" s="78"/>
      <c r="D69" s="120"/>
      <c r="E69" s="164"/>
      <c r="F69" s="120"/>
      <c r="G69" s="120"/>
      <c r="H69" s="120"/>
      <c r="I69" s="120"/>
      <c r="J69" s="18"/>
    </row>
    <row r="70" spans="1:10" ht="12.75" customHeight="1">
      <c r="A70" s="76" t="s">
        <v>27</v>
      </c>
      <c r="B70" s="119">
        <v>1063</v>
      </c>
      <c r="C70" s="78"/>
      <c r="D70" s="120"/>
      <c r="E70" s="164"/>
      <c r="F70" s="120"/>
      <c r="G70" s="120"/>
      <c r="H70" s="120"/>
      <c r="I70" s="120"/>
      <c r="J70" s="18"/>
    </row>
    <row r="71" spans="1:10" ht="13.5" customHeight="1">
      <c r="A71" s="76" t="s">
        <v>28</v>
      </c>
      <c r="B71" s="119">
        <v>1064</v>
      </c>
      <c r="C71" s="78"/>
      <c r="D71" s="120"/>
      <c r="E71" s="164"/>
      <c r="F71" s="120"/>
      <c r="G71" s="120"/>
      <c r="H71" s="120"/>
      <c r="I71" s="120"/>
      <c r="J71" s="18"/>
    </row>
    <row r="72" spans="1:10" ht="24">
      <c r="A72" s="76" t="s">
        <v>45</v>
      </c>
      <c r="B72" s="119">
        <v>1065</v>
      </c>
      <c r="C72" s="78"/>
      <c r="D72" s="120"/>
      <c r="E72" s="164"/>
      <c r="F72" s="120"/>
      <c r="G72" s="120"/>
      <c r="H72" s="120"/>
      <c r="I72" s="120"/>
      <c r="J72" s="18"/>
    </row>
    <row r="73" spans="1:10" ht="13.5" customHeight="1">
      <c r="A73" s="76" t="s">
        <v>46</v>
      </c>
      <c r="B73" s="119">
        <v>1066</v>
      </c>
      <c r="C73" s="78"/>
      <c r="D73" s="120"/>
      <c r="E73" s="164"/>
      <c r="F73" s="120"/>
      <c r="G73" s="120"/>
      <c r="H73" s="120"/>
      <c r="I73" s="120"/>
      <c r="J73" s="18"/>
    </row>
    <row r="74" spans="1:10" ht="24">
      <c r="A74" s="76" t="s">
        <v>47</v>
      </c>
      <c r="B74" s="119">
        <v>1067</v>
      </c>
      <c r="C74" s="78"/>
      <c r="D74" s="120"/>
      <c r="E74" s="164"/>
      <c r="F74" s="120"/>
      <c r="G74" s="120"/>
      <c r="H74" s="120"/>
      <c r="I74" s="120"/>
      <c r="J74" s="18"/>
    </row>
    <row r="75" spans="1:38" s="127" customFormat="1" ht="24">
      <c r="A75" s="116" t="s">
        <v>265</v>
      </c>
      <c r="B75" s="122">
        <v>1070</v>
      </c>
      <c r="C75" s="123">
        <f>C76+C77+C78</f>
        <v>4379</v>
      </c>
      <c r="D75" s="123">
        <f>D76+D77</f>
        <v>5971</v>
      </c>
      <c r="E75" s="166">
        <f>E76+E77+E78+E79</f>
        <v>7009</v>
      </c>
      <c r="F75" s="158">
        <f>F76+F77+F78+F79</f>
        <v>1753</v>
      </c>
      <c r="G75" s="158">
        <f>G76+G77+G78+G79</f>
        <v>1753</v>
      </c>
      <c r="H75" s="158">
        <f>H76+H77+H78+H79</f>
        <v>1752</v>
      </c>
      <c r="I75" s="158">
        <f>I76+I77+I78+I79</f>
        <v>1751</v>
      </c>
      <c r="J75" s="18"/>
      <c r="K75" s="131"/>
      <c r="L75" s="126"/>
      <c r="M75" s="126"/>
      <c r="N75" s="132"/>
      <c r="O75" s="132"/>
      <c r="P75" s="132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</row>
    <row r="76" spans="1:16" ht="60">
      <c r="A76" s="76" t="s">
        <v>313</v>
      </c>
      <c r="B76" s="119"/>
      <c r="C76" s="128">
        <v>4022</v>
      </c>
      <c r="D76" s="120">
        <v>5879</v>
      </c>
      <c r="E76" s="164">
        <v>6951</v>
      </c>
      <c r="F76" s="120">
        <v>1738</v>
      </c>
      <c r="G76" s="120">
        <v>1738</v>
      </c>
      <c r="H76" s="120">
        <v>1738</v>
      </c>
      <c r="I76" s="120">
        <v>1737</v>
      </c>
      <c r="J76" s="18"/>
      <c r="K76" s="134"/>
      <c r="N76" s="135"/>
      <c r="O76" s="135"/>
      <c r="P76" s="135"/>
    </row>
    <row r="77" spans="1:16" ht="66" customHeight="1">
      <c r="A77" s="76" t="s">
        <v>174</v>
      </c>
      <c r="B77" s="119"/>
      <c r="C77" s="128">
        <v>357</v>
      </c>
      <c r="D77" s="120">
        <v>92</v>
      </c>
      <c r="E77" s="164">
        <v>21</v>
      </c>
      <c r="F77" s="120">
        <v>5</v>
      </c>
      <c r="G77" s="120">
        <v>5</v>
      </c>
      <c r="H77" s="120">
        <v>5</v>
      </c>
      <c r="I77" s="120">
        <v>6</v>
      </c>
      <c r="J77" s="18"/>
      <c r="N77" s="135"/>
      <c r="O77" s="135"/>
      <c r="P77" s="135"/>
    </row>
    <row r="78" spans="1:16" ht="27.75" customHeight="1">
      <c r="A78" s="156" t="s">
        <v>311</v>
      </c>
      <c r="B78" s="119"/>
      <c r="C78" s="128"/>
      <c r="D78" s="120"/>
      <c r="E78" s="164">
        <v>6</v>
      </c>
      <c r="F78" s="120">
        <v>2</v>
      </c>
      <c r="G78" s="120">
        <v>2</v>
      </c>
      <c r="H78" s="120">
        <v>1</v>
      </c>
      <c r="I78" s="120">
        <v>1</v>
      </c>
      <c r="J78" s="18"/>
      <c r="N78" s="135"/>
      <c r="O78" s="135"/>
      <c r="P78" s="135"/>
    </row>
    <row r="79" spans="1:16" ht="27.75" customHeight="1">
      <c r="A79" s="156" t="s">
        <v>312</v>
      </c>
      <c r="B79" s="119"/>
      <c r="C79" s="128"/>
      <c r="D79" s="120"/>
      <c r="E79" s="164">
        <v>31</v>
      </c>
      <c r="F79" s="120">
        <v>8</v>
      </c>
      <c r="G79" s="120">
        <v>8</v>
      </c>
      <c r="H79" s="120">
        <v>8</v>
      </c>
      <c r="I79" s="120">
        <v>7</v>
      </c>
      <c r="J79" s="18"/>
      <c r="N79" s="135"/>
      <c r="O79" s="135"/>
      <c r="P79" s="135"/>
    </row>
    <row r="80" spans="1:38" s="127" customFormat="1" ht="24">
      <c r="A80" s="136" t="s">
        <v>48</v>
      </c>
      <c r="B80" s="122">
        <v>1080</v>
      </c>
      <c r="C80" s="123">
        <f>C81+C82+C83+C84+C85+C86+C87+C88+C89+C90+C91+C92+C94+C95+C96+C97+C98+C100+C101+C102+C103+C104+C105+C106+C107+C108+C109</f>
        <v>1720</v>
      </c>
      <c r="D80" s="123">
        <f>D81+D82+D83+D84+D85+D86+D87+D88+D89+D90+D91+D92+D94+D95+D96+D97+D98+D99+D100+D101+D102+D103+D104+D105+D106+D107+D108+D109</f>
        <v>1188</v>
      </c>
      <c r="E80" s="166">
        <f>E81+E82+E83+E84+E85+E86+E87+E88+E89+E90+E91+E92+E93+E94+E95+E96+E97+E98+E99+E100+E101+E102+E103+E104+E105+E106+E107+E108+E109</f>
        <v>677</v>
      </c>
      <c r="F80" s="158">
        <f>F81+F82+F83+F84+F85+F86+F87+F88+F89+F90+F91+F92+F93+F94+F95+F96+F97+F98+F99+F100+F101+F102+F103+F104+F105+F106+F107+F108+F109</f>
        <v>214</v>
      </c>
      <c r="G80" s="158">
        <f>G81+G82+G83+G84+G85+G86+G87+G88+G89+G90+G91+G92+G93+G94+G95+G96+G97+G98+G99+G100+G101+G102+G103+G104+G105+G106+G107+G108+G109</f>
        <v>273</v>
      </c>
      <c r="H80" s="158">
        <f>H81+H82+H83+H84+H85+H86+H87+H88+H89+H90+H91+H92+H93+H94+H95+H96+H97+H98+H99+H100+H101+H102+H103+H104+H105+H106+H107+H108+H109</f>
        <v>149</v>
      </c>
      <c r="I80" s="158">
        <f>I81+I82+I83+I84+I85+I86+I87+I88+I89+I90+I91+I92+I93+I94+I95+I96+I97+I98+I99+I100+I101+I102+I103+I104+I105+I106+I107+I108+I109</f>
        <v>41</v>
      </c>
      <c r="J80" s="18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</row>
    <row r="81" spans="1:29" ht="24">
      <c r="A81" s="137" t="s">
        <v>213</v>
      </c>
      <c r="B81" s="119" t="s">
        <v>238</v>
      </c>
      <c r="C81" s="128">
        <v>1.1</v>
      </c>
      <c r="D81" s="138">
        <v>1</v>
      </c>
      <c r="E81" s="167"/>
      <c r="F81" s="120"/>
      <c r="G81" s="120"/>
      <c r="H81" s="120"/>
      <c r="I81" s="120"/>
      <c r="J81" s="18"/>
      <c r="K81" s="130"/>
      <c r="AC81" s="139"/>
    </row>
    <row r="82" spans="1:29" ht="36">
      <c r="A82" s="137" t="s">
        <v>214</v>
      </c>
      <c r="B82" s="119" t="s">
        <v>239</v>
      </c>
      <c r="C82" s="128">
        <v>1.2</v>
      </c>
      <c r="D82" s="120">
        <v>11</v>
      </c>
      <c r="E82" s="164">
        <v>6</v>
      </c>
      <c r="F82" s="120">
        <v>2</v>
      </c>
      <c r="G82" s="120">
        <v>2</v>
      </c>
      <c r="H82" s="120">
        <v>1</v>
      </c>
      <c r="I82" s="120">
        <v>1</v>
      </c>
      <c r="J82" s="18"/>
      <c r="K82" s="130"/>
      <c r="AC82" s="139"/>
    </row>
    <row r="83" spans="1:29" ht="24">
      <c r="A83" s="137" t="s">
        <v>215</v>
      </c>
      <c r="B83" s="119" t="s">
        <v>240</v>
      </c>
      <c r="C83" s="128">
        <v>17.1</v>
      </c>
      <c r="D83" s="120">
        <v>18</v>
      </c>
      <c r="E83" s="164"/>
      <c r="F83" s="120"/>
      <c r="G83" s="120"/>
      <c r="H83" s="120"/>
      <c r="I83" s="120"/>
      <c r="J83" s="18"/>
      <c r="K83" s="130"/>
      <c r="AC83" s="139"/>
    </row>
    <row r="84" spans="1:29" ht="15">
      <c r="A84" s="137" t="s">
        <v>216</v>
      </c>
      <c r="B84" s="119" t="s">
        <v>241</v>
      </c>
      <c r="C84" s="128">
        <v>3</v>
      </c>
      <c r="D84" s="120">
        <v>3</v>
      </c>
      <c r="E84" s="164">
        <v>2</v>
      </c>
      <c r="F84" s="120">
        <v>2</v>
      </c>
      <c r="G84" s="120"/>
      <c r="H84" s="120"/>
      <c r="I84" s="120"/>
      <c r="J84" s="18"/>
      <c r="K84" s="130"/>
      <c r="AC84" s="139"/>
    </row>
    <row r="85" spans="1:11" ht="36">
      <c r="A85" s="137" t="s">
        <v>217</v>
      </c>
      <c r="B85" s="119" t="s">
        <v>242</v>
      </c>
      <c r="C85" s="128">
        <v>6</v>
      </c>
      <c r="D85" s="120"/>
      <c r="E85" s="164"/>
      <c r="F85" s="120"/>
      <c r="G85" s="120"/>
      <c r="H85" s="120"/>
      <c r="I85" s="120"/>
      <c r="J85" s="18"/>
      <c r="K85" s="130"/>
    </row>
    <row r="86" spans="1:29" ht="36">
      <c r="A86" s="137" t="s">
        <v>237</v>
      </c>
      <c r="B86" s="119" t="s">
        <v>243</v>
      </c>
      <c r="C86" s="128">
        <v>3.1</v>
      </c>
      <c r="D86" s="120">
        <v>7</v>
      </c>
      <c r="E86" s="164">
        <v>7</v>
      </c>
      <c r="F86" s="120">
        <v>2</v>
      </c>
      <c r="G86" s="120">
        <v>2</v>
      </c>
      <c r="H86" s="120">
        <v>2</v>
      </c>
      <c r="I86" s="120">
        <v>1</v>
      </c>
      <c r="J86" s="18"/>
      <c r="K86" s="130"/>
      <c r="AC86" s="139"/>
    </row>
    <row r="87" spans="1:29" ht="48">
      <c r="A87" s="137" t="s">
        <v>218</v>
      </c>
      <c r="B87" s="119" t="s">
        <v>244</v>
      </c>
      <c r="C87" s="128">
        <v>130</v>
      </c>
      <c r="D87" s="120">
        <v>173</v>
      </c>
      <c r="E87" s="164">
        <v>197</v>
      </c>
      <c r="F87" s="120"/>
      <c r="G87" s="120">
        <v>197</v>
      </c>
      <c r="H87" s="120"/>
      <c r="I87" s="120"/>
      <c r="J87" s="18"/>
      <c r="K87" s="130"/>
      <c r="AC87" s="139"/>
    </row>
    <row r="88" spans="1:29" ht="24">
      <c r="A88" s="137" t="s">
        <v>219</v>
      </c>
      <c r="B88" s="119" t="s">
        <v>245</v>
      </c>
      <c r="C88" s="128">
        <v>11.6</v>
      </c>
      <c r="D88" s="120">
        <v>14</v>
      </c>
      <c r="E88" s="164">
        <v>15</v>
      </c>
      <c r="F88" s="120"/>
      <c r="G88" s="120">
        <v>15</v>
      </c>
      <c r="H88" s="120"/>
      <c r="I88" s="120"/>
      <c r="J88" s="18"/>
      <c r="K88" s="130"/>
      <c r="AC88" s="139"/>
    </row>
    <row r="89" spans="1:11" ht="21.75" customHeight="1">
      <c r="A89" s="137" t="s">
        <v>220</v>
      </c>
      <c r="B89" s="119" t="s">
        <v>246</v>
      </c>
      <c r="C89" s="128">
        <v>0.5</v>
      </c>
      <c r="D89" s="120"/>
      <c r="E89" s="164">
        <v>9</v>
      </c>
      <c r="F89" s="120">
        <v>2</v>
      </c>
      <c r="G89" s="120">
        <v>2</v>
      </c>
      <c r="H89" s="120">
        <v>2</v>
      </c>
      <c r="I89" s="120">
        <v>3</v>
      </c>
      <c r="J89" s="18"/>
      <c r="K89" s="130"/>
    </row>
    <row r="90" spans="1:11" ht="37.5" customHeight="1">
      <c r="A90" s="137" t="s">
        <v>221</v>
      </c>
      <c r="B90" s="119" t="s">
        <v>247</v>
      </c>
      <c r="C90" s="128">
        <v>0.4</v>
      </c>
      <c r="D90" s="120">
        <v>1</v>
      </c>
      <c r="E90" s="164">
        <v>1</v>
      </c>
      <c r="F90" s="120">
        <v>1</v>
      </c>
      <c r="G90" s="120"/>
      <c r="H90" s="120"/>
      <c r="I90" s="120"/>
      <c r="J90" s="18"/>
      <c r="K90" s="130"/>
    </row>
    <row r="91" spans="1:29" ht="15">
      <c r="A91" s="137" t="s">
        <v>222</v>
      </c>
      <c r="B91" s="119" t="s">
        <v>248</v>
      </c>
      <c r="C91" s="128">
        <v>67.4</v>
      </c>
      <c r="D91" s="120">
        <v>62</v>
      </c>
      <c r="E91" s="164">
        <v>25</v>
      </c>
      <c r="F91" s="120">
        <v>6</v>
      </c>
      <c r="G91" s="120">
        <v>6</v>
      </c>
      <c r="H91" s="120">
        <v>6</v>
      </c>
      <c r="I91" s="120">
        <v>7</v>
      </c>
      <c r="J91" s="18"/>
      <c r="K91" s="130"/>
      <c r="AC91" s="139"/>
    </row>
    <row r="92" spans="1:29" ht="27" customHeight="1">
      <c r="A92" s="137" t="s">
        <v>223</v>
      </c>
      <c r="B92" s="119" t="s">
        <v>249</v>
      </c>
      <c r="C92" s="128">
        <v>112.6</v>
      </c>
      <c r="D92" s="120">
        <v>93</v>
      </c>
      <c r="E92" s="164">
        <v>37</v>
      </c>
      <c r="F92" s="120">
        <v>9</v>
      </c>
      <c r="G92" s="120">
        <v>9</v>
      </c>
      <c r="H92" s="120">
        <v>9</v>
      </c>
      <c r="I92" s="120">
        <v>10</v>
      </c>
      <c r="J92" s="18"/>
      <c r="K92" s="130"/>
      <c r="AC92" s="139"/>
    </row>
    <row r="93" spans="1:29" ht="27" customHeight="1">
      <c r="A93" s="137" t="s">
        <v>302</v>
      </c>
      <c r="B93" s="119" t="s">
        <v>250</v>
      </c>
      <c r="C93" s="128"/>
      <c r="D93" s="120"/>
      <c r="E93" s="164">
        <v>69</v>
      </c>
      <c r="F93" s="120">
        <v>17</v>
      </c>
      <c r="G93" s="120">
        <v>17</v>
      </c>
      <c r="H93" s="120">
        <v>17</v>
      </c>
      <c r="I93" s="120">
        <v>18</v>
      </c>
      <c r="J93" s="18"/>
      <c r="K93" s="130"/>
      <c r="AC93" s="139"/>
    </row>
    <row r="94" spans="1:25" ht="15">
      <c r="A94" s="137" t="s">
        <v>224</v>
      </c>
      <c r="B94" s="119" t="s">
        <v>251</v>
      </c>
      <c r="C94" s="128">
        <v>15.5</v>
      </c>
      <c r="D94" s="120">
        <v>28</v>
      </c>
      <c r="E94" s="164">
        <v>22</v>
      </c>
      <c r="F94" s="120"/>
      <c r="G94" s="120">
        <v>22</v>
      </c>
      <c r="H94" s="120"/>
      <c r="I94" s="120"/>
      <c r="J94" s="18"/>
      <c r="K94" s="140"/>
      <c r="O94" s="135"/>
      <c r="P94" s="135"/>
      <c r="Q94" s="135"/>
      <c r="R94" s="135"/>
      <c r="S94" s="135"/>
      <c r="U94" s="135"/>
      <c r="V94" s="135"/>
      <c r="W94" s="135"/>
      <c r="X94" s="135"/>
      <c r="Y94" s="135"/>
    </row>
    <row r="95" spans="1:25" ht="21.75" customHeight="1">
      <c r="A95" s="137" t="s">
        <v>225</v>
      </c>
      <c r="B95" s="119" t="s">
        <v>252</v>
      </c>
      <c r="C95" s="128">
        <v>3.2</v>
      </c>
      <c r="D95" s="120">
        <v>4</v>
      </c>
      <c r="E95" s="164"/>
      <c r="F95" s="120"/>
      <c r="G95" s="120"/>
      <c r="H95" s="120"/>
      <c r="I95" s="120"/>
      <c r="J95" s="18"/>
      <c r="K95" s="140"/>
      <c r="O95" s="135"/>
      <c r="P95" s="135"/>
      <c r="Q95" s="135"/>
      <c r="R95" s="135"/>
      <c r="S95" s="135"/>
      <c r="U95" s="135"/>
      <c r="V95" s="135"/>
      <c r="W95" s="135"/>
      <c r="X95" s="135"/>
      <c r="Y95" s="135"/>
    </row>
    <row r="96" spans="1:26" ht="15">
      <c r="A96" s="137" t="s">
        <v>226</v>
      </c>
      <c r="B96" s="119" t="s">
        <v>253</v>
      </c>
      <c r="C96" s="128">
        <v>4.8</v>
      </c>
      <c r="D96" s="120"/>
      <c r="E96" s="164"/>
      <c r="F96" s="120"/>
      <c r="G96" s="120"/>
      <c r="H96" s="120"/>
      <c r="I96" s="120"/>
      <c r="J96" s="18"/>
      <c r="K96" s="140"/>
      <c r="O96" s="135"/>
      <c r="P96" s="135"/>
      <c r="Q96" s="135"/>
      <c r="R96" s="135"/>
      <c r="S96" s="135"/>
      <c r="U96" s="135"/>
      <c r="V96" s="135"/>
      <c r="W96" s="135"/>
      <c r="X96" s="135"/>
      <c r="Y96" s="135"/>
      <c r="Z96" s="139"/>
    </row>
    <row r="97" spans="1:25" ht="15">
      <c r="A97" s="137" t="s">
        <v>227</v>
      </c>
      <c r="B97" s="119" t="s">
        <v>254</v>
      </c>
      <c r="C97" s="128">
        <v>28.1</v>
      </c>
      <c r="D97" s="120">
        <v>2</v>
      </c>
      <c r="E97" s="164"/>
      <c r="F97" s="120"/>
      <c r="G97" s="120"/>
      <c r="H97" s="120"/>
      <c r="I97" s="120"/>
      <c r="J97" s="18"/>
      <c r="K97" s="140"/>
      <c r="O97" s="135"/>
      <c r="P97" s="135"/>
      <c r="Q97" s="135"/>
      <c r="R97" s="135"/>
      <c r="S97" s="135"/>
      <c r="U97" s="135"/>
      <c r="V97" s="135"/>
      <c r="W97" s="135"/>
      <c r="X97" s="135"/>
      <c r="Y97" s="135"/>
    </row>
    <row r="98" spans="1:25" ht="15">
      <c r="A98" s="137" t="s">
        <v>228</v>
      </c>
      <c r="B98" s="119" t="s">
        <v>255</v>
      </c>
      <c r="C98" s="128">
        <v>56</v>
      </c>
      <c r="D98" s="120">
        <v>138</v>
      </c>
      <c r="E98" s="164"/>
      <c r="F98" s="120"/>
      <c r="G98" s="120"/>
      <c r="H98" s="120"/>
      <c r="I98" s="120"/>
      <c r="J98" s="18"/>
      <c r="K98" s="140"/>
      <c r="O98" s="135"/>
      <c r="P98" s="135"/>
      <c r="Q98" s="135"/>
      <c r="R98" s="135"/>
      <c r="S98" s="135"/>
      <c r="U98" s="135"/>
      <c r="V98" s="135"/>
      <c r="W98" s="135"/>
      <c r="X98" s="135"/>
      <c r="Y98" s="135"/>
    </row>
    <row r="99" spans="1:25" ht="15">
      <c r="A99" s="137" t="s">
        <v>287</v>
      </c>
      <c r="B99" s="119" t="s">
        <v>256</v>
      </c>
      <c r="C99" s="128"/>
      <c r="D99" s="120">
        <v>116</v>
      </c>
      <c r="E99" s="164"/>
      <c r="F99" s="120"/>
      <c r="G99" s="120"/>
      <c r="H99" s="120"/>
      <c r="I99" s="120"/>
      <c r="J99" s="18"/>
      <c r="K99" s="140"/>
      <c r="O99" s="135"/>
      <c r="P99" s="135"/>
      <c r="Q99" s="135"/>
      <c r="R99" s="135"/>
      <c r="S99" s="135"/>
      <c r="U99" s="135"/>
      <c r="V99" s="135"/>
      <c r="W99" s="135"/>
      <c r="X99" s="135"/>
      <c r="Y99" s="135"/>
    </row>
    <row r="100" spans="1:25" ht="15">
      <c r="A100" s="137" t="s">
        <v>229</v>
      </c>
      <c r="B100" s="119" t="s">
        <v>257</v>
      </c>
      <c r="C100" s="128">
        <v>85.4</v>
      </c>
      <c r="D100" s="120"/>
      <c r="E100" s="164"/>
      <c r="F100" s="120"/>
      <c r="G100" s="120"/>
      <c r="H100" s="120"/>
      <c r="I100" s="120"/>
      <c r="J100" s="18"/>
      <c r="K100" s="140"/>
      <c r="O100" s="135"/>
      <c r="P100" s="135"/>
      <c r="Q100" s="135"/>
      <c r="R100" s="135"/>
      <c r="S100" s="135"/>
      <c r="U100" s="135"/>
      <c r="V100" s="135"/>
      <c r="W100" s="135"/>
      <c r="X100" s="135"/>
      <c r="Y100" s="135"/>
    </row>
    <row r="101" spans="1:25" ht="15">
      <c r="A101" s="137" t="s">
        <v>230</v>
      </c>
      <c r="B101" s="119" t="s">
        <v>258</v>
      </c>
      <c r="C101" s="128">
        <v>45</v>
      </c>
      <c r="D101" s="120">
        <v>58</v>
      </c>
      <c r="E101" s="164">
        <v>132</v>
      </c>
      <c r="F101" s="120">
        <v>104</v>
      </c>
      <c r="G101" s="120"/>
      <c r="H101" s="120">
        <v>28</v>
      </c>
      <c r="I101" s="120"/>
      <c r="J101" s="18"/>
      <c r="K101" s="140"/>
      <c r="O101" s="135"/>
      <c r="P101" s="135"/>
      <c r="Q101" s="135"/>
      <c r="R101" s="135"/>
      <c r="S101" s="135"/>
      <c r="U101" s="135"/>
      <c r="V101" s="135"/>
      <c r="W101" s="135"/>
      <c r="X101" s="135"/>
      <c r="Y101" s="135"/>
    </row>
    <row r="102" spans="1:25" ht="27" customHeight="1">
      <c r="A102" s="137" t="s">
        <v>231</v>
      </c>
      <c r="B102" s="119" t="s">
        <v>259</v>
      </c>
      <c r="C102" s="128">
        <v>1121</v>
      </c>
      <c r="D102" s="120">
        <v>452</v>
      </c>
      <c r="E102" s="164">
        <v>107</v>
      </c>
      <c r="F102" s="120">
        <v>24</v>
      </c>
      <c r="G102" s="120"/>
      <c r="H102" s="120">
        <v>83</v>
      </c>
      <c r="I102" s="120"/>
      <c r="J102" s="18"/>
      <c r="K102" s="140"/>
      <c r="O102" s="135"/>
      <c r="P102" s="135"/>
      <c r="Q102" s="135"/>
      <c r="R102" s="135"/>
      <c r="S102" s="135"/>
      <c r="U102" s="135"/>
      <c r="V102" s="135"/>
      <c r="W102" s="135"/>
      <c r="X102" s="135"/>
      <c r="Y102" s="135"/>
    </row>
    <row r="103" spans="1:25" ht="15">
      <c r="A103" s="137" t="s">
        <v>232</v>
      </c>
      <c r="B103" s="119" t="s">
        <v>260</v>
      </c>
      <c r="C103" s="128">
        <v>7</v>
      </c>
      <c r="D103" s="120">
        <v>7</v>
      </c>
      <c r="E103" s="164"/>
      <c r="F103" s="120"/>
      <c r="G103" s="120"/>
      <c r="H103" s="120"/>
      <c r="I103" s="120"/>
      <c r="J103" s="18"/>
      <c r="K103" s="140"/>
      <c r="O103" s="135"/>
      <c r="P103" s="135"/>
      <c r="Q103" s="135"/>
      <c r="R103" s="135"/>
      <c r="S103" s="135"/>
      <c r="U103" s="135"/>
      <c r="V103" s="135"/>
      <c r="W103" s="135"/>
      <c r="X103" s="135"/>
      <c r="Y103" s="135"/>
    </row>
    <row r="104" spans="1:19" ht="27.75" customHeight="1">
      <c r="A104" s="137" t="s">
        <v>305</v>
      </c>
      <c r="B104" s="119" t="s">
        <v>283</v>
      </c>
      <c r="C104" s="128"/>
      <c r="D104" s="120"/>
      <c r="E104" s="164">
        <v>1</v>
      </c>
      <c r="F104" s="120">
        <v>1</v>
      </c>
      <c r="G104" s="120"/>
      <c r="H104" s="120"/>
      <c r="I104" s="120"/>
      <c r="J104" s="18"/>
      <c r="K104" s="140"/>
      <c r="O104" s="139"/>
      <c r="P104" s="139"/>
      <c r="Q104" s="139"/>
      <c r="R104" s="139"/>
      <c r="S104" s="139"/>
    </row>
    <row r="105" spans="1:11" ht="36">
      <c r="A105" s="137" t="s">
        <v>306</v>
      </c>
      <c r="B105" s="119" t="s">
        <v>284</v>
      </c>
      <c r="C105" s="128"/>
      <c r="D105" s="120"/>
      <c r="E105" s="164">
        <v>2</v>
      </c>
      <c r="F105" s="120">
        <v>2</v>
      </c>
      <c r="G105" s="120"/>
      <c r="H105" s="120"/>
      <c r="I105" s="120"/>
      <c r="J105" s="18"/>
      <c r="K105" s="130"/>
    </row>
    <row r="106" spans="1:11" ht="36">
      <c r="A106" s="137" t="s">
        <v>307</v>
      </c>
      <c r="B106" s="119" t="s">
        <v>285</v>
      </c>
      <c r="C106" s="128"/>
      <c r="D106" s="120"/>
      <c r="E106" s="164">
        <v>1</v>
      </c>
      <c r="F106" s="120">
        <v>1</v>
      </c>
      <c r="G106" s="120"/>
      <c r="H106" s="120"/>
      <c r="I106" s="120"/>
      <c r="J106" s="18"/>
      <c r="K106" s="130"/>
    </row>
    <row r="107" spans="1:11" ht="48">
      <c r="A107" s="137" t="s">
        <v>308</v>
      </c>
      <c r="B107" s="119" t="s">
        <v>286</v>
      </c>
      <c r="C107" s="128"/>
      <c r="D107" s="120"/>
      <c r="E107" s="164">
        <v>6</v>
      </c>
      <c r="F107" s="120">
        <v>6</v>
      </c>
      <c r="G107" s="120"/>
      <c r="H107" s="120"/>
      <c r="I107" s="120"/>
      <c r="J107" s="18"/>
      <c r="K107" s="130"/>
    </row>
    <row r="108" spans="1:11" ht="24">
      <c r="A108" s="137" t="s">
        <v>309</v>
      </c>
      <c r="B108" s="119" t="s">
        <v>288</v>
      </c>
      <c r="C108" s="128"/>
      <c r="D108" s="120"/>
      <c r="E108" s="164">
        <v>33</v>
      </c>
      <c r="F108" s="120">
        <v>33</v>
      </c>
      <c r="G108" s="120"/>
      <c r="H108" s="120"/>
      <c r="I108" s="120"/>
      <c r="J108" s="18"/>
      <c r="K108" s="130"/>
    </row>
    <row r="109" spans="1:11" ht="24">
      <c r="A109" s="137" t="s">
        <v>310</v>
      </c>
      <c r="B109" s="119" t="s">
        <v>303</v>
      </c>
      <c r="C109" s="128"/>
      <c r="D109" s="120"/>
      <c r="E109" s="164">
        <v>5</v>
      </c>
      <c r="F109" s="120">
        <v>2</v>
      </c>
      <c r="G109" s="120">
        <v>1</v>
      </c>
      <c r="H109" s="120">
        <v>1</v>
      </c>
      <c r="I109" s="120">
        <v>1</v>
      </c>
      <c r="J109" s="18"/>
      <c r="K109" s="130"/>
    </row>
    <row r="110" spans="1:10" ht="24">
      <c r="A110" s="116" t="s">
        <v>49</v>
      </c>
      <c r="B110" s="122">
        <v>1100</v>
      </c>
      <c r="C110" s="123">
        <f aca="true" t="shared" si="4" ref="C110:I110">C111+C115+C117-C112-C116-C118</f>
        <v>0</v>
      </c>
      <c r="D110" s="123">
        <f t="shared" si="4"/>
        <v>0</v>
      </c>
      <c r="E110" s="166">
        <f t="shared" si="4"/>
        <v>0</v>
      </c>
      <c r="F110" s="123">
        <f t="shared" si="4"/>
        <v>0</v>
      </c>
      <c r="G110" s="123">
        <f t="shared" si="4"/>
        <v>0</v>
      </c>
      <c r="H110" s="123">
        <f t="shared" si="4"/>
        <v>0</v>
      </c>
      <c r="I110" s="123">
        <f t="shared" si="4"/>
        <v>0</v>
      </c>
      <c r="J110" s="18"/>
    </row>
    <row r="111" spans="1:10" ht="24">
      <c r="A111" s="76" t="s">
        <v>50</v>
      </c>
      <c r="B111" s="119">
        <v>1110</v>
      </c>
      <c r="C111" s="133"/>
      <c r="D111" s="128"/>
      <c r="E111" s="164"/>
      <c r="F111" s="120"/>
      <c r="G111" s="120"/>
      <c r="H111" s="120"/>
      <c r="I111" s="120"/>
      <c r="J111" s="18"/>
    </row>
    <row r="112" spans="1:10" ht="24">
      <c r="A112" s="76" t="s">
        <v>51</v>
      </c>
      <c r="B112" s="119">
        <v>1120</v>
      </c>
      <c r="C112" s="133"/>
      <c r="D112" s="128"/>
      <c r="E112" s="164"/>
      <c r="F112" s="120"/>
      <c r="G112" s="120"/>
      <c r="H112" s="120"/>
      <c r="I112" s="120"/>
      <c r="J112" s="18"/>
    </row>
    <row r="113" spans="1:10" ht="7.5" customHeight="1" hidden="1">
      <c r="A113" s="76"/>
      <c r="B113" s="119"/>
      <c r="C113" s="133"/>
      <c r="D113" s="128"/>
      <c r="E113" s="164"/>
      <c r="F113" s="120"/>
      <c r="G113" s="120"/>
      <c r="H113" s="120"/>
      <c r="I113" s="120"/>
      <c r="J113" s="18"/>
    </row>
    <row r="114" spans="1:10" ht="8.25" customHeight="1" hidden="1">
      <c r="A114" s="76"/>
      <c r="B114" s="119"/>
      <c r="C114" s="133"/>
      <c r="D114" s="128"/>
      <c r="E114" s="164"/>
      <c r="F114" s="120"/>
      <c r="G114" s="120"/>
      <c r="H114" s="120"/>
      <c r="I114" s="120"/>
      <c r="J114" s="18"/>
    </row>
    <row r="115" spans="1:10" ht="24">
      <c r="A115" s="76" t="s">
        <v>52</v>
      </c>
      <c r="B115" s="119">
        <v>1130</v>
      </c>
      <c r="C115" s="133"/>
      <c r="D115" s="128"/>
      <c r="E115" s="164"/>
      <c r="F115" s="120"/>
      <c r="G115" s="120"/>
      <c r="H115" s="120"/>
      <c r="I115" s="120"/>
      <c r="J115" s="18"/>
    </row>
    <row r="116" spans="1:10" ht="27" customHeight="1">
      <c r="A116" s="76" t="s">
        <v>53</v>
      </c>
      <c r="B116" s="119">
        <v>1140</v>
      </c>
      <c r="C116" s="133"/>
      <c r="D116" s="128"/>
      <c r="E116" s="164"/>
      <c r="F116" s="120"/>
      <c r="G116" s="120"/>
      <c r="H116" s="120"/>
      <c r="I116" s="120"/>
      <c r="J116" s="18"/>
    </row>
    <row r="117" spans="1:10" ht="15">
      <c r="A117" s="76" t="s">
        <v>160</v>
      </c>
      <c r="B117" s="119">
        <v>1150</v>
      </c>
      <c r="C117" s="133"/>
      <c r="D117" s="128"/>
      <c r="E117" s="164"/>
      <c r="F117" s="120"/>
      <c r="G117" s="120"/>
      <c r="H117" s="120"/>
      <c r="I117" s="120"/>
      <c r="J117" s="18"/>
    </row>
    <row r="118" spans="1:10" ht="15">
      <c r="A118" s="76" t="s">
        <v>18</v>
      </c>
      <c r="B118" s="119">
        <v>1160</v>
      </c>
      <c r="C118" s="133"/>
      <c r="D118" s="128"/>
      <c r="E118" s="164"/>
      <c r="F118" s="120"/>
      <c r="G118" s="120"/>
      <c r="H118" s="120"/>
      <c r="I118" s="120"/>
      <c r="J118" s="18"/>
    </row>
    <row r="119" spans="1:10" ht="24">
      <c r="A119" s="116" t="s">
        <v>54</v>
      </c>
      <c r="B119" s="122">
        <v>1170</v>
      </c>
      <c r="C119" s="123">
        <f aca="true" t="shared" si="5" ref="C119:I119">C75-C80-C22</f>
        <v>0</v>
      </c>
      <c r="D119" s="123">
        <f t="shared" si="5"/>
        <v>0</v>
      </c>
      <c r="E119" s="166">
        <f t="shared" si="5"/>
        <v>0</v>
      </c>
      <c r="F119" s="123">
        <f t="shared" si="5"/>
        <v>-63</v>
      </c>
      <c r="G119" s="123">
        <f t="shared" si="5"/>
        <v>-98</v>
      </c>
      <c r="H119" s="123">
        <f t="shared" si="5"/>
        <v>26</v>
      </c>
      <c r="I119" s="123">
        <f t="shared" si="5"/>
        <v>135</v>
      </c>
      <c r="J119" s="18"/>
    </row>
    <row r="120" spans="1:10" ht="15">
      <c r="A120" s="76" t="s">
        <v>55</v>
      </c>
      <c r="B120" s="41">
        <v>1180</v>
      </c>
      <c r="C120" s="128"/>
      <c r="D120" s="128"/>
      <c r="E120" s="164"/>
      <c r="F120" s="120"/>
      <c r="G120" s="120"/>
      <c r="H120" s="120"/>
      <c r="I120" s="120"/>
      <c r="J120" s="18"/>
    </row>
    <row r="121" spans="1:10" ht="15">
      <c r="A121" s="76" t="s">
        <v>56</v>
      </c>
      <c r="B121" s="41">
        <v>1181</v>
      </c>
      <c r="C121" s="128"/>
      <c r="D121" s="128"/>
      <c r="E121" s="164"/>
      <c r="F121" s="120"/>
      <c r="G121" s="120"/>
      <c r="H121" s="120"/>
      <c r="I121" s="120"/>
      <c r="J121" s="18"/>
    </row>
    <row r="122" spans="1:10" ht="24">
      <c r="A122" s="116" t="s">
        <v>57</v>
      </c>
      <c r="B122" s="122">
        <v>1200</v>
      </c>
      <c r="C122" s="125"/>
      <c r="D122" s="125"/>
      <c r="E122" s="166"/>
      <c r="F122" s="123"/>
      <c r="G122" s="123"/>
      <c r="H122" s="123"/>
      <c r="I122" s="123"/>
      <c r="J122" s="18"/>
    </row>
    <row r="123" spans="1:10" ht="15">
      <c r="A123" s="76" t="s">
        <v>58</v>
      </c>
      <c r="B123" s="81">
        <v>1201</v>
      </c>
      <c r="C123" s="128"/>
      <c r="D123" s="128"/>
      <c r="E123" s="164"/>
      <c r="F123" s="120"/>
      <c r="G123" s="120"/>
      <c r="H123" s="120"/>
      <c r="I123" s="120"/>
      <c r="J123" s="18"/>
    </row>
    <row r="124" spans="1:10" ht="15">
      <c r="A124" s="76" t="s">
        <v>59</v>
      </c>
      <c r="B124" s="81">
        <v>1202</v>
      </c>
      <c r="C124" s="128"/>
      <c r="D124" s="128"/>
      <c r="E124" s="164"/>
      <c r="F124" s="120">
        <f>F125-F126</f>
        <v>-63</v>
      </c>
      <c r="G124" s="120">
        <f>G125-G126</f>
        <v>-98</v>
      </c>
      <c r="H124" s="120">
        <f>H125-H126</f>
        <v>26</v>
      </c>
      <c r="I124" s="120">
        <f>I125-I126</f>
        <v>135</v>
      </c>
      <c r="J124" s="18"/>
    </row>
    <row r="125" spans="1:10" ht="15">
      <c r="A125" s="116" t="s">
        <v>60</v>
      </c>
      <c r="B125" s="119">
        <v>1210</v>
      </c>
      <c r="C125" s="124">
        <f aca="true" t="shared" si="6" ref="C125:I125">C110+C75</f>
        <v>4379</v>
      </c>
      <c r="D125" s="125">
        <f t="shared" si="6"/>
        <v>5971</v>
      </c>
      <c r="E125" s="166">
        <f t="shared" si="6"/>
        <v>7009</v>
      </c>
      <c r="F125" s="158">
        <f t="shared" si="6"/>
        <v>1753</v>
      </c>
      <c r="G125" s="158">
        <f t="shared" si="6"/>
        <v>1753</v>
      </c>
      <c r="H125" s="158">
        <f t="shared" si="6"/>
        <v>1752</v>
      </c>
      <c r="I125" s="158">
        <f t="shared" si="6"/>
        <v>1751</v>
      </c>
      <c r="J125" s="18"/>
    </row>
    <row r="126" spans="1:10" ht="15">
      <c r="A126" s="116" t="s">
        <v>61</v>
      </c>
      <c r="B126" s="119">
        <v>1220</v>
      </c>
      <c r="C126" s="124">
        <f aca="true" t="shared" si="7" ref="C126:I126">C22+C80</f>
        <v>4379</v>
      </c>
      <c r="D126" s="125">
        <f t="shared" si="7"/>
        <v>5971</v>
      </c>
      <c r="E126" s="166">
        <f t="shared" si="7"/>
        <v>7009</v>
      </c>
      <c r="F126" s="158">
        <f t="shared" si="7"/>
        <v>1816</v>
      </c>
      <c r="G126" s="158">
        <f t="shared" si="7"/>
        <v>1851</v>
      </c>
      <c r="H126" s="158">
        <f t="shared" si="7"/>
        <v>1726</v>
      </c>
      <c r="I126" s="158">
        <f t="shared" si="7"/>
        <v>1616</v>
      </c>
      <c r="J126" s="18"/>
    </row>
    <row r="127" spans="1:10" ht="14.25" customHeight="1">
      <c r="A127" s="192" t="s">
        <v>161</v>
      </c>
      <c r="B127" s="192"/>
      <c r="C127" s="192"/>
      <c r="D127" s="192"/>
      <c r="E127" s="192"/>
      <c r="F127" s="192"/>
      <c r="G127" s="192"/>
      <c r="H127" s="192"/>
      <c r="I127" s="192"/>
      <c r="J127" s="18"/>
    </row>
    <row r="128" spans="1:11" ht="15">
      <c r="A128" s="76" t="s">
        <v>266</v>
      </c>
      <c r="B128" s="119">
        <v>1300</v>
      </c>
      <c r="C128" s="77">
        <f aca="true" t="shared" si="8" ref="C128:I128">C129+C130</f>
        <v>248</v>
      </c>
      <c r="D128" s="95">
        <f>D129+D130</f>
        <v>1096</v>
      </c>
      <c r="E128" s="168">
        <f t="shared" si="8"/>
        <v>1032</v>
      </c>
      <c r="F128" s="95">
        <f t="shared" si="8"/>
        <v>277</v>
      </c>
      <c r="G128" s="95">
        <f t="shared" si="8"/>
        <v>253</v>
      </c>
      <c r="H128" s="95">
        <f t="shared" si="8"/>
        <v>252</v>
      </c>
      <c r="I128" s="95">
        <f t="shared" si="8"/>
        <v>250</v>
      </c>
      <c r="J128" s="18"/>
      <c r="K128" s="130"/>
    </row>
    <row r="129" spans="1:11" ht="24">
      <c r="A129" s="76" t="s">
        <v>162</v>
      </c>
      <c r="B129" s="141">
        <v>1301</v>
      </c>
      <c r="C129" s="77">
        <f aca="true" t="shared" si="9" ref="C129:I129">C45</f>
        <v>98</v>
      </c>
      <c r="D129" s="142">
        <f t="shared" si="9"/>
        <v>300</v>
      </c>
      <c r="E129" s="169">
        <f t="shared" si="9"/>
        <v>357</v>
      </c>
      <c r="F129" s="142">
        <f t="shared" si="9"/>
        <v>89</v>
      </c>
      <c r="G129" s="142">
        <f t="shared" si="9"/>
        <v>89</v>
      </c>
      <c r="H129" s="142">
        <f t="shared" si="9"/>
        <v>89</v>
      </c>
      <c r="I129" s="142">
        <f t="shared" si="9"/>
        <v>90</v>
      </c>
      <c r="J129" s="18"/>
      <c r="K129" s="130"/>
    </row>
    <row r="130" spans="1:11" ht="48">
      <c r="A130" s="76" t="s">
        <v>267</v>
      </c>
      <c r="B130" s="141">
        <v>1302</v>
      </c>
      <c r="C130" s="77">
        <v>150</v>
      </c>
      <c r="D130" s="142">
        <f>D44-D45</f>
        <v>796</v>
      </c>
      <c r="E130" s="169">
        <f>E44+E28-E45</f>
        <v>675</v>
      </c>
      <c r="F130" s="169">
        <f>F44+F28-F45</f>
        <v>188</v>
      </c>
      <c r="G130" s="169">
        <f>G44+G28-G45</f>
        <v>164</v>
      </c>
      <c r="H130" s="169">
        <f>H44+H28-H45</f>
        <v>163</v>
      </c>
      <c r="I130" s="169">
        <f>I44+I28-I45</f>
        <v>160</v>
      </c>
      <c r="J130" s="18"/>
      <c r="K130" s="130"/>
    </row>
    <row r="131" spans="1:11" ht="15">
      <c r="A131" s="76" t="s">
        <v>14</v>
      </c>
      <c r="B131" s="143">
        <v>1310</v>
      </c>
      <c r="C131" s="78">
        <v>1684</v>
      </c>
      <c r="D131" s="95">
        <f aca="true" t="shared" si="10" ref="D131:I133">D30</f>
        <v>2947</v>
      </c>
      <c r="E131" s="168">
        <f t="shared" si="10"/>
        <v>4327</v>
      </c>
      <c r="F131" s="95">
        <f t="shared" si="10"/>
        <v>1082</v>
      </c>
      <c r="G131" s="95">
        <f t="shared" si="10"/>
        <v>1082</v>
      </c>
      <c r="H131" s="95">
        <f t="shared" si="10"/>
        <v>1082</v>
      </c>
      <c r="I131" s="95">
        <f t="shared" si="10"/>
        <v>1081</v>
      </c>
      <c r="J131" s="18"/>
      <c r="K131" s="130"/>
    </row>
    <row r="132" spans="1:11" ht="15">
      <c r="A132" s="76" t="s">
        <v>15</v>
      </c>
      <c r="B132" s="143">
        <v>1320</v>
      </c>
      <c r="C132" s="78">
        <v>370</v>
      </c>
      <c r="D132" s="95">
        <f t="shared" si="10"/>
        <v>648</v>
      </c>
      <c r="E132" s="168">
        <f t="shared" si="10"/>
        <v>952</v>
      </c>
      <c r="F132" s="95">
        <f t="shared" si="10"/>
        <v>238</v>
      </c>
      <c r="G132" s="95">
        <f t="shared" si="10"/>
        <v>238</v>
      </c>
      <c r="H132" s="95">
        <f t="shared" si="10"/>
        <v>238</v>
      </c>
      <c r="I132" s="95">
        <f t="shared" si="10"/>
        <v>238</v>
      </c>
      <c r="J132" s="18"/>
      <c r="K132" s="130"/>
    </row>
    <row r="133" spans="1:11" ht="15">
      <c r="A133" s="76" t="s">
        <v>163</v>
      </c>
      <c r="B133" s="143">
        <v>1330</v>
      </c>
      <c r="C133" s="78">
        <v>357</v>
      </c>
      <c r="D133" s="95">
        <f t="shared" si="10"/>
        <v>92</v>
      </c>
      <c r="E133" s="168">
        <f t="shared" si="10"/>
        <v>21</v>
      </c>
      <c r="F133" s="95">
        <f t="shared" si="10"/>
        <v>5</v>
      </c>
      <c r="G133" s="95">
        <f t="shared" si="10"/>
        <v>5</v>
      </c>
      <c r="H133" s="95">
        <f t="shared" si="10"/>
        <v>5</v>
      </c>
      <c r="I133" s="95">
        <f t="shared" si="10"/>
        <v>6</v>
      </c>
      <c r="J133" s="18"/>
      <c r="K133" s="130"/>
    </row>
    <row r="134" spans="1:11" ht="15">
      <c r="A134" s="76" t="s">
        <v>164</v>
      </c>
      <c r="B134" s="143">
        <v>1340</v>
      </c>
      <c r="C134" s="144">
        <v>1720</v>
      </c>
      <c r="D134" s="145">
        <f aca="true" t="shared" si="11" ref="D134:I134">D80</f>
        <v>1188</v>
      </c>
      <c r="E134" s="170">
        <f t="shared" si="11"/>
        <v>677</v>
      </c>
      <c r="F134" s="159">
        <f t="shared" si="11"/>
        <v>214</v>
      </c>
      <c r="G134" s="159">
        <f t="shared" si="11"/>
        <v>273</v>
      </c>
      <c r="H134" s="159">
        <f t="shared" si="11"/>
        <v>149</v>
      </c>
      <c r="I134" s="159">
        <f t="shared" si="11"/>
        <v>41</v>
      </c>
      <c r="J134" s="18"/>
      <c r="K134" s="130"/>
    </row>
    <row r="135" spans="1:11" ht="15">
      <c r="A135" s="116" t="s">
        <v>165</v>
      </c>
      <c r="B135" s="146">
        <v>1350</v>
      </c>
      <c r="C135" s="147">
        <f aca="true" t="shared" si="12" ref="C135:I135">C128+C131+C132+C133+C134</f>
        <v>4379</v>
      </c>
      <c r="D135" s="147">
        <f t="shared" si="12"/>
        <v>5971</v>
      </c>
      <c r="E135" s="171">
        <f t="shared" si="12"/>
        <v>7009</v>
      </c>
      <c r="F135" s="148">
        <f t="shared" si="12"/>
        <v>1816</v>
      </c>
      <c r="G135" s="148">
        <f t="shared" si="12"/>
        <v>1851</v>
      </c>
      <c r="H135" s="148">
        <f t="shared" si="12"/>
        <v>1726</v>
      </c>
      <c r="I135" s="148">
        <f t="shared" si="12"/>
        <v>1616</v>
      </c>
      <c r="J135" s="18"/>
      <c r="K135" s="130"/>
    </row>
    <row r="137" spans="1:10" ht="15">
      <c r="A137" s="149" t="s">
        <v>314</v>
      </c>
      <c r="B137" s="19"/>
      <c r="C137" s="189" t="s">
        <v>85</v>
      </c>
      <c r="D137" s="190"/>
      <c r="E137" s="190"/>
      <c r="F137" s="150"/>
      <c r="G137" s="191" t="s">
        <v>296</v>
      </c>
      <c r="H137" s="191"/>
      <c r="I137" s="191"/>
      <c r="J137" s="21"/>
    </row>
    <row r="138" spans="1:10" ht="15">
      <c r="A138" s="149" t="s">
        <v>176</v>
      </c>
      <c r="B138" s="19"/>
      <c r="C138" s="189" t="s">
        <v>85</v>
      </c>
      <c r="D138" s="190"/>
      <c r="E138" s="190"/>
      <c r="F138" s="150"/>
      <c r="G138" s="191" t="s">
        <v>297</v>
      </c>
      <c r="H138" s="191"/>
      <c r="I138" s="191"/>
      <c r="J138" s="21"/>
    </row>
  </sheetData>
  <sheetProtection/>
  <mergeCells count="14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37:E137"/>
    <mergeCell ref="G137:I137"/>
    <mergeCell ref="C138:E138"/>
    <mergeCell ref="A127:I127"/>
    <mergeCell ref="G138:I13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5">
      <selection activeCell="C48" sqref="C48"/>
    </sheetView>
  </sheetViews>
  <sheetFormatPr defaultColWidth="9.140625" defaultRowHeight="12.75"/>
  <cols>
    <col min="1" max="1" width="31.00390625" style="12" customWidth="1"/>
    <col min="2" max="2" width="6.00390625" style="12" customWidth="1"/>
    <col min="3" max="3" width="7.7109375" style="12" customWidth="1"/>
    <col min="4" max="4" width="9.140625" style="12" customWidth="1"/>
    <col min="5" max="5" width="6.8515625" style="12" customWidth="1"/>
    <col min="6" max="9" width="7.00390625" style="12" customWidth="1"/>
    <col min="10" max="16384" width="9.140625" style="12" customWidth="1"/>
  </cols>
  <sheetData>
    <row r="1" spans="7:9" ht="15.75">
      <c r="G1" s="199" t="s">
        <v>149</v>
      </c>
      <c r="H1" s="199"/>
      <c r="I1" s="199"/>
    </row>
    <row r="2" spans="1:9" ht="15.75">
      <c r="A2" s="200" t="s">
        <v>62</v>
      </c>
      <c r="B2" s="200"/>
      <c r="C2" s="200"/>
      <c r="D2" s="200"/>
      <c r="E2" s="200"/>
      <c r="F2" s="200"/>
      <c r="G2" s="200"/>
      <c r="H2" s="200"/>
      <c r="I2" s="200"/>
    </row>
    <row r="3" spans="1:9" ht="7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79" customFormat="1" ht="15" customHeight="1">
      <c r="A4" s="201" t="s">
        <v>1</v>
      </c>
      <c r="B4" s="202" t="s">
        <v>2</v>
      </c>
      <c r="C4" s="203" t="s">
        <v>298</v>
      </c>
      <c r="D4" s="203" t="s">
        <v>299</v>
      </c>
      <c r="E4" s="203" t="s">
        <v>300</v>
      </c>
      <c r="F4" s="180" t="s">
        <v>3</v>
      </c>
      <c r="G4" s="180"/>
      <c r="H4" s="180"/>
      <c r="I4" s="180"/>
    </row>
    <row r="5" spans="1:9" s="79" customFormat="1" ht="57" customHeight="1">
      <c r="A5" s="201"/>
      <c r="B5" s="202"/>
      <c r="C5" s="204"/>
      <c r="D5" s="204"/>
      <c r="E5" s="204"/>
      <c r="F5" s="82" t="s">
        <v>4</v>
      </c>
      <c r="G5" s="82" t="s">
        <v>5</v>
      </c>
      <c r="H5" s="82" t="s">
        <v>6</v>
      </c>
      <c r="I5" s="82" t="s">
        <v>7</v>
      </c>
    </row>
    <row r="6" spans="1:9" s="91" customFormat="1" ht="11.25">
      <c r="A6" s="89">
        <v>1</v>
      </c>
      <c r="B6" s="90">
        <v>2</v>
      </c>
      <c r="C6" s="90">
        <v>3</v>
      </c>
      <c r="D6" s="90">
        <v>4</v>
      </c>
      <c r="E6" s="90">
        <v>6</v>
      </c>
      <c r="F6" s="90">
        <v>7</v>
      </c>
      <c r="G6" s="90">
        <v>8</v>
      </c>
      <c r="H6" s="90">
        <v>9</v>
      </c>
      <c r="I6" s="90">
        <v>10</v>
      </c>
    </row>
    <row r="7" spans="1:9" s="79" customFormat="1" ht="12.75">
      <c r="A7" s="205" t="s">
        <v>63</v>
      </c>
      <c r="B7" s="205"/>
      <c r="C7" s="205"/>
      <c r="D7" s="205"/>
      <c r="E7" s="205"/>
      <c r="F7" s="205"/>
      <c r="G7" s="205"/>
      <c r="H7" s="205"/>
      <c r="I7" s="205"/>
    </row>
    <row r="8" spans="1:10" s="79" customFormat="1" ht="38.25">
      <c r="A8" s="86" t="s">
        <v>64</v>
      </c>
      <c r="B8" s="81">
        <v>2000</v>
      </c>
      <c r="C8" s="78"/>
      <c r="D8" s="78"/>
      <c r="E8" s="78"/>
      <c r="F8" s="78">
        <v>0</v>
      </c>
      <c r="G8" s="78"/>
      <c r="H8" s="78"/>
      <c r="I8" s="78"/>
      <c r="J8" s="80"/>
    </row>
    <row r="9" spans="1:10" s="79" customFormat="1" ht="36.75" customHeight="1">
      <c r="A9" s="86" t="s">
        <v>272</v>
      </c>
      <c r="B9" s="81">
        <v>2010</v>
      </c>
      <c r="C9" s="78"/>
      <c r="D9" s="78"/>
      <c r="E9" s="78"/>
      <c r="F9" s="78"/>
      <c r="G9" s="78"/>
      <c r="H9" s="78"/>
      <c r="I9" s="78"/>
      <c r="J9" s="80"/>
    </row>
    <row r="10" spans="1:10" s="79" customFormat="1" ht="12.75">
      <c r="A10" s="86" t="s">
        <v>65</v>
      </c>
      <c r="B10" s="81">
        <v>2030</v>
      </c>
      <c r="C10" s="78"/>
      <c r="D10" s="78"/>
      <c r="E10" s="78"/>
      <c r="F10" s="78"/>
      <c r="G10" s="78"/>
      <c r="H10" s="78"/>
      <c r="I10" s="78"/>
      <c r="J10" s="80"/>
    </row>
    <row r="11" spans="1:10" s="79" customFormat="1" ht="25.5">
      <c r="A11" s="86" t="s">
        <v>66</v>
      </c>
      <c r="B11" s="81">
        <v>2031</v>
      </c>
      <c r="C11" s="78"/>
      <c r="D11" s="78"/>
      <c r="E11" s="78"/>
      <c r="F11" s="78"/>
      <c r="G11" s="78"/>
      <c r="H11" s="78"/>
      <c r="I11" s="78"/>
      <c r="J11" s="80"/>
    </row>
    <row r="12" spans="1:10" s="79" customFormat="1" ht="12.75">
      <c r="A12" s="86" t="s">
        <v>67</v>
      </c>
      <c r="B12" s="81">
        <v>2040</v>
      </c>
      <c r="C12" s="78"/>
      <c r="D12" s="78"/>
      <c r="E12" s="78"/>
      <c r="F12" s="78"/>
      <c r="G12" s="78"/>
      <c r="H12" s="78"/>
      <c r="I12" s="78"/>
      <c r="J12" s="80"/>
    </row>
    <row r="13" spans="1:10" s="79" customFormat="1" ht="12.75">
      <c r="A13" s="86" t="s">
        <v>68</v>
      </c>
      <c r="B13" s="81">
        <v>2050</v>
      </c>
      <c r="C13" s="78"/>
      <c r="D13" s="78"/>
      <c r="E13" s="78"/>
      <c r="F13" s="78"/>
      <c r="G13" s="78"/>
      <c r="H13" s="78"/>
      <c r="I13" s="78"/>
      <c r="J13" s="80"/>
    </row>
    <row r="14" spans="1:10" s="79" customFormat="1" ht="12.75">
      <c r="A14" s="86" t="s">
        <v>69</v>
      </c>
      <c r="B14" s="81">
        <v>2060</v>
      </c>
      <c r="C14" s="78"/>
      <c r="D14" s="78"/>
      <c r="E14" s="78"/>
      <c r="F14" s="78"/>
      <c r="G14" s="78"/>
      <c r="H14" s="78"/>
      <c r="I14" s="78"/>
      <c r="J14" s="80"/>
    </row>
    <row r="15" spans="1:10" s="79" customFormat="1" ht="38.25">
      <c r="A15" s="86" t="s">
        <v>70</v>
      </c>
      <c r="B15" s="81">
        <v>2070</v>
      </c>
      <c r="C15" s="175"/>
      <c r="D15" s="175"/>
      <c r="E15" s="78"/>
      <c r="F15" s="78"/>
      <c r="G15" s="78"/>
      <c r="H15" s="78"/>
      <c r="I15" s="78" t="s">
        <v>263</v>
      </c>
      <c r="J15" s="80"/>
    </row>
    <row r="16" spans="1:9" s="79" customFormat="1" ht="12.75">
      <c r="A16" s="205" t="s">
        <v>71</v>
      </c>
      <c r="B16" s="205"/>
      <c r="C16" s="205"/>
      <c r="D16" s="205"/>
      <c r="E16" s="205"/>
      <c r="F16" s="205"/>
      <c r="G16" s="205"/>
      <c r="H16" s="205"/>
      <c r="I16" s="205"/>
    </row>
    <row r="17" spans="1:9" s="79" customFormat="1" ht="38.25">
      <c r="A17" s="83" t="s">
        <v>271</v>
      </c>
      <c r="B17" s="87">
        <v>2110</v>
      </c>
      <c r="C17" s="77">
        <f aca="true" t="shared" si="0" ref="C17:I17">C18+C19+C20+C21+C22+C23</f>
        <v>328</v>
      </c>
      <c r="D17" s="77">
        <f>D18+D19+D20+D21+D22+D23</f>
        <v>0</v>
      </c>
      <c r="E17" s="77">
        <f t="shared" si="0"/>
        <v>0</v>
      </c>
      <c r="F17" s="77">
        <f t="shared" si="0"/>
        <v>0</v>
      </c>
      <c r="G17" s="77">
        <f t="shared" si="0"/>
        <v>0</v>
      </c>
      <c r="H17" s="77">
        <f t="shared" si="0"/>
        <v>0</v>
      </c>
      <c r="I17" s="77">
        <f t="shared" si="0"/>
        <v>0</v>
      </c>
    </row>
    <row r="18" spans="1:9" s="79" customFormat="1" ht="12.75">
      <c r="A18" s="84" t="s">
        <v>72</v>
      </c>
      <c r="B18" s="81">
        <v>2111</v>
      </c>
      <c r="C18" s="78"/>
      <c r="D18" s="78"/>
      <c r="E18" s="78"/>
      <c r="F18" s="78"/>
      <c r="G18" s="78"/>
      <c r="H18" s="78"/>
      <c r="I18" s="78"/>
    </row>
    <row r="19" spans="1:9" s="79" customFormat="1" ht="25.5">
      <c r="A19" s="84" t="s">
        <v>150</v>
      </c>
      <c r="B19" s="81">
        <v>2112</v>
      </c>
      <c r="C19" s="78"/>
      <c r="D19" s="78"/>
      <c r="E19" s="78"/>
      <c r="F19" s="78"/>
      <c r="G19" s="78"/>
      <c r="H19" s="78"/>
      <c r="I19" s="78"/>
    </row>
    <row r="20" spans="1:9" s="79" customFormat="1" ht="34.5" customHeight="1">
      <c r="A20" s="86" t="s">
        <v>151</v>
      </c>
      <c r="B20" s="85">
        <v>2113</v>
      </c>
      <c r="C20" s="78"/>
      <c r="D20" s="78"/>
      <c r="E20" s="78"/>
      <c r="F20" s="78"/>
      <c r="G20" s="78"/>
      <c r="H20" s="78"/>
      <c r="I20" s="78"/>
    </row>
    <row r="21" spans="1:9" s="79" customFormat="1" ht="12.75">
      <c r="A21" s="86" t="s">
        <v>73</v>
      </c>
      <c r="B21" s="85">
        <v>2114</v>
      </c>
      <c r="C21" s="78"/>
      <c r="D21" s="78"/>
      <c r="E21" s="78"/>
      <c r="F21" s="78"/>
      <c r="G21" s="78"/>
      <c r="H21" s="78"/>
      <c r="I21" s="78"/>
    </row>
    <row r="22" spans="1:9" s="79" customFormat="1" ht="12.75">
      <c r="A22" s="86" t="s">
        <v>74</v>
      </c>
      <c r="B22" s="85">
        <v>2115</v>
      </c>
      <c r="C22" s="78">
        <v>303</v>
      </c>
      <c r="D22" s="78"/>
      <c r="E22" s="78"/>
      <c r="F22" s="78"/>
      <c r="G22" s="78"/>
      <c r="H22" s="78"/>
      <c r="I22" s="78"/>
    </row>
    <row r="23" spans="1:9" s="79" customFormat="1" ht="12.75" customHeight="1">
      <c r="A23" s="86" t="s">
        <v>269</v>
      </c>
      <c r="B23" s="85">
        <v>2116</v>
      </c>
      <c r="C23" s="77">
        <f>C24</f>
        <v>25</v>
      </c>
      <c r="D23" s="77"/>
      <c r="E23" s="78"/>
      <c r="F23" s="77"/>
      <c r="G23" s="77"/>
      <c r="H23" s="77"/>
      <c r="I23" s="77"/>
    </row>
    <row r="24" spans="1:9" s="79" customFormat="1" ht="12.75">
      <c r="A24" s="86" t="s">
        <v>179</v>
      </c>
      <c r="B24" s="85" t="s">
        <v>180</v>
      </c>
      <c r="C24" s="77">
        <v>25</v>
      </c>
      <c r="D24" s="77"/>
      <c r="E24" s="78"/>
      <c r="F24" s="77"/>
      <c r="G24" s="77"/>
      <c r="H24" s="77"/>
      <c r="I24" s="77"/>
    </row>
    <row r="25" spans="1:9" s="79" customFormat="1" ht="12.75" hidden="1">
      <c r="A25" s="86"/>
      <c r="B25" s="85"/>
      <c r="C25" s="77"/>
      <c r="D25" s="77"/>
      <c r="E25" s="78"/>
      <c r="F25" s="77"/>
      <c r="G25" s="77"/>
      <c r="H25" s="77"/>
      <c r="I25" s="77"/>
    </row>
    <row r="26" spans="1:9" s="79" customFormat="1" ht="34.5" customHeight="1">
      <c r="A26" s="83" t="s">
        <v>76</v>
      </c>
      <c r="B26" s="88">
        <v>2120</v>
      </c>
      <c r="C26" s="77"/>
      <c r="D26" s="77">
        <f aca="true" t="shared" si="1" ref="D26:I26">D27+D28+D29+D30</f>
        <v>574</v>
      </c>
      <c r="E26" s="77">
        <f t="shared" si="1"/>
        <v>779</v>
      </c>
      <c r="F26" s="77">
        <f t="shared" si="1"/>
        <v>195</v>
      </c>
      <c r="G26" s="77">
        <f t="shared" si="1"/>
        <v>195</v>
      </c>
      <c r="H26" s="77">
        <f t="shared" si="1"/>
        <v>195</v>
      </c>
      <c r="I26" s="77">
        <f t="shared" si="1"/>
        <v>194</v>
      </c>
    </row>
    <row r="27" spans="1:9" s="79" customFormat="1" ht="12.75">
      <c r="A27" s="86" t="s">
        <v>74</v>
      </c>
      <c r="B27" s="85">
        <v>2121</v>
      </c>
      <c r="C27" s="78"/>
      <c r="D27" s="78">
        <v>530</v>
      </c>
      <c r="E27" s="78">
        <v>779</v>
      </c>
      <c r="F27" s="78">
        <v>195</v>
      </c>
      <c r="G27" s="78">
        <v>195</v>
      </c>
      <c r="H27" s="78">
        <v>195</v>
      </c>
      <c r="I27" s="78">
        <v>194</v>
      </c>
    </row>
    <row r="28" spans="1:9" s="79" customFormat="1" ht="12.75">
      <c r="A28" s="86" t="s">
        <v>77</v>
      </c>
      <c r="B28" s="85">
        <v>2122</v>
      </c>
      <c r="C28" s="78"/>
      <c r="D28" s="78"/>
      <c r="E28" s="78"/>
      <c r="F28" s="78"/>
      <c r="G28" s="78"/>
      <c r="H28" s="78"/>
      <c r="I28" s="78"/>
    </row>
    <row r="29" spans="1:9" s="79" customFormat="1" ht="12.75">
      <c r="A29" s="86" t="s">
        <v>78</v>
      </c>
      <c r="B29" s="85">
        <v>2123</v>
      </c>
      <c r="C29" s="78"/>
      <c r="D29" s="78"/>
      <c r="E29" s="78"/>
      <c r="F29" s="78"/>
      <c r="G29" s="78"/>
      <c r="H29" s="78"/>
      <c r="I29" s="78"/>
    </row>
    <row r="30" spans="1:9" s="79" customFormat="1" ht="25.5">
      <c r="A30" s="86" t="s">
        <v>75</v>
      </c>
      <c r="B30" s="85">
        <v>2124</v>
      </c>
      <c r="C30" s="78"/>
      <c r="D30" s="78">
        <f>D31</f>
        <v>44</v>
      </c>
      <c r="E30" s="78"/>
      <c r="F30" s="78"/>
      <c r="G30" s="78"/>
      <c r="H30" s="78"/>
      <c r="I30" s="78"/>
    </row>
    <row r="31" spans="1:9" s="79" customFormat="1" ht="15">
      <c r="A31" s="92" t="s">
        <v>277</v>
      </c>
      <c r="B31" s="93" t="s">
        <v>278</v>
      </c>
      <c r="C31" s="78"/>
      <c r="D31" s="78">
        <v>44</v>
      </c>
      <c r="E31" s="78">
        <v>65</v>
      </c>
      <c r="F31" s="78">
        <v>16</v>
      </c>
      <c r="G31" s="78">
        <v>16</v>
      </c>
      <c r="H31" s="78">
        <v>16</v>
      </c>
      <c r="I31" s="78">
        <v>17</v>
      </c>
    </row>
    <row r="32" spans="1:9" s="79" customFormat="1" ht="22.5" customHeight="1">
      <c r="A32" s="83" t="s">
        <v>270</v>
      </c>
      <c r="B32" s="88">
        <v>2130</v>
      </c>
      <c r="C32" s="77">
        <f aca="true" t="shared" si="2" ref="C32:I32">C33+C34+C35</f>
        <v>357</v>
      </c>
      <c r="D32" s="77">
        <f t="shared" si="2"/>
        <v>648</v>
      </c>
      <c r="E32" s="77">
        <f t="shared" si="2"/>
        <v>952</v>
      </c>
      <c r="F32" s="77">
        <f t="shared" si="2"/>
        <v>238</v>
      </c>
      <c r="G32" s="77">
        <f t="shared" si="2"/>
        <v>238</v>
      </c>
      <c r="H32" s="77">
        <f t="shared" si="2"/>
        <v>238</v>
      </c>
      <c r="I32" s="77">
        <f t="shared" si="2"/>
        <v>238</v>
      </c>
    </row>
    <row r="33" spans="1:9" s="79" customFormat="1" ht="12.75">
      <c r="A33" s="86" t="s">
        <v>79</v>
      </c>
      <c r="B33" s="85">
        <v>2131</v>
      </c>
      <c r="C33" s="78"/>
      <c r="D33" s="78"/>
      <c r="E33" s="78"/>
      <c r="F33" s="78"/>
      <c r="G33" s="78"/>
      <c r="H33" s="78"/>
      <c r="I33" s="78"/>
    </row>
    <row r="34" spans="1:9" s="79" customFormat="1" ht="24.75" customHeight="1">
      <c r="A34" s="86" t="s">
        <v>80</v>
      </c>
      <c r="B34" s="85">
        <v>2132</v>
      </c>
      <c r="C34" s="78">
        <v>357</v>
      </c>
      <c r="D34" s="78">
        <v>648</v>
      </c>
      <c r="E34" s="78">
        <v>952</v>
      </c>
      <c r="F34" s="78">
        <v>238</v>
      </c>
      <c r="G34" s="78">
        <v>238</v>
      </c>
      <c r="H34" s="78">
        <v>238</v>
      </c>
      <c r="I34" s="78">
        <v>238</v>
      </c>
    </row>
    <row r="35" spans="1:9" s="79" customFormat="1" ht="25.5">
      <c r="A35" s="86" t="s">
        <v>81</v>
      </c>
      <c r="B35" s="85">
        <v>2133</v>
      </c>
      <c r="C35" s="78"/>
      <c r="D35" s="78"/>
      <c r="E35" s="78"/>
      <c r="F35" s="78"/>
      <c r="G35" s="78"/>
      <c r="H35" s="78"/>
      <c r="I35" s="78"/>
    </row>
    <row r="36" spans="1:9" s="79" customFormat="1" ht="22.5" customHeight="1">
      <c r="A36" s="83" t="s">
        <v>82</v>
      </c>
      <c r="B36" s="88">
        <v>2140</v>
      </c>
      <c r="C36" s="77"/>
      <c r="D36" s="77"/>
      <c r="E36" s="77"/>
      <c r="F36" s="77"/>
      <c r="G36" s="77"/>
      <c r="H36" s="77"/>
      <c r="I36" s="77"/>
    </row>
    <row r="37" spans="1:9" s="79" customFormat="1" ht="50.25" customHeight="1">
      <c r="A37" s="86" t="s">
        <v>83</v>
      </c>
      <c r="B37" s="85">
        <v>2141</v>
      </c>
      <c r="C37" s="78"/>
      <c r="D37" s="78"/>
      <c r="E37" s="78"/>
      <c r="F37" s="78"/>
      <c r="G37" s="78"/>
      <c r="H37" s="78"/>
      <c r="I37" s="78"/>
    </row>
    <row r="38" spans="1:9" s="79" customFormat="1" ht="25.5">
      <c r="A38" s="86" t="s">
        <v>84</v>
      </c>
      <c r="B38" s="85">
        <v>2142</v>
      </c>
      <c r="C38" s="78"/>
      <c r="D38" s="78"/>
      <c r="E38" s="78"/>
      <c r="F38" s="78"/>
      <c r="G38" s="78"/>
      <c r="H38" s="78"/>
      <c r="I38" s="78"/>
    </row>
    <row r="39" spans="1:9" s="79" customFormat="1" ht="12.75" hidden="1">
      <c r="A39" s="86"/>
      <c r="B39" s="85"/>
      <c r="C39" s="78"/>
      <c r="D39" s="78"/>
      <c r="E39" s="78"/>
      <c r="F39" s="78"/>
      <c r="G39" s="78"/>
      <c r="H39" s="78"/>
      <c r="I39" s="78"/>
    </row>
    <row r="40" spans="1:9" s="79" customFormat="1" ht="12.75" hidden="1">
      <c r="A40" s="86"/>
      <c r="B40" s="85"/>
      <c r="C40" s="78"/>
      <c r="D40" s="78"/>
      <c r="E40" s="78"/>
      <c r="F40" s="78"/>
      <c r="G40" s="78"/>
      <c r="H40" s="78"/>
      <c r="I40" s="78"/>
    </row>
    <row r="41" spans="1:9" ht="15" hidden="1">
      <c r="A41" s="15"/>
      <c r="B41" s="13"/>
      <c r="C41" s="16"/>
      <c r="D41" s="17"/>
      <c r="E41" s="16"/>
      <c r="F41" s="17"/>
      <c r="G41" s="17"/>
      <c r="H41" s="17"/>
      <c r="I41" s="17"/>
    </row>
    <row r="42" spans="1:9" ht="15" hidden="1">
      <c r="A42" s="15"/>
      <c r="B42" s="13"/>
      <c r="C42" s="16"/>
      <c r="D42" s="17"/>
      <c r="E42" s="16"/>
      <c r="F42" s="17"/>
      <c r="G42" s="17"/>
      <c r="H42" s="17"/>
      <c r="I42" s="17"/>
    </row>
    <row r="43" spans="1:9" ht="15">
      <c r="A43" s="15"/>
      <c r="B43" s="13"/>
      <c r="C43" s="16"/>
      <c r="D43" s="17"/>
      <c r="E43" s="16"/>
      <c r="F43" s="17"/>
      <c r="G43" s="17"/>
      <c r="H43" s="17"/>
      <c r="I43" s="17"/>
    </row>
    <row r="44" spans="1:9" ht="15">
      <c r="A44" s="18" t="s">
        <v>314</v>
      </c>
      <c r="B44" s="19"/>
      <c r="C44" s="189" t="s">
        <v>85</v>
      </c>
      <c r="D44" s="190"/>
      <c r="E44" s="190"/>
      <c r="F44" s="20"/>
      <c r="G44" s="206" t="s">
        <v>296</v>
      </c>
      <c r="H44" s="206"/>
      <c r="I44" s="206"/>
    </row>
    <row r="45" spans="1:9" ht="15">
      <c r="A45" s="18" t="s">
        <v>178</v>
      </c>
      <c r="B45" s="19"/>
      <c r="C45" s="189" t="s">
        <v>85</v>
      </c>
      <c r="D45" s="190"/>
      <c r="E45" s="190"/>
      <c r="F45" s="20"/>
      <c r="G45" s="206" t="s">
        <v>297</v>
      </c>
      <c r="H45" s="206"/>
      <c r="I45" s="206"/>
    </row>
  </sheetData>
  <sheetProtection/>
  <mergeCells count="14">
    <mergeCell ref="C45:E45"/>
    <mergeCell ref="A7:I7"/>
    <mergeCell ref="A16:I16"/>
    <mergeCell ref="C44:E44"/>
    <mergeCell ref="G44:I44"/>
    <mergeCell ref="G45:I45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46">
      <selection activeCell="A52" sqref="A52"/>
    </sheetView>
  </sheetViews>
  <sheetFormatPr defaultColWidth="9.140625" defaultRowHeight="12.75"/>
  <cols>
    <col min="1" max="1" width="28.8515625" style="12" customWidth="1"/>
    <col min="2" max="2" width="6.421875" style="12" customWidth="1"/>
    <col min="3" max="3" width="12.421875" style="12" customWidth="1"/>
    <col min="4" max="4" width="9.140625" style="12" customWidth="1"/>
    <col min="5" max="5" width="9.140625" style="63" customWidth="1"/>
    <col min="6" max="6" width="8.28125" style="12" customWidth="1"/>
    <col min="7" max="7" width="8.57421875" style="12" customWidth="1"/>
    <col min="8" max="8" width="7.57421875" style="12" customWidth="1"/>
    <col min="9" max="9" width="8.140625" style="12" customWidth="1"/>
    <col min="10" max="16384" width="9.140625" style="12" customWidth="1"/>
  </cols>
  <sheetData>
    <row r="1" spans="7:9" ht="15.75">
      <c r="G1" s="199" t="s">
        <v>152</v>
      </c>
      <c r="H1" s="199"/>
      <c r="I1" s="199"/>
    </row>
    <row r="2" spans="1:9" ht="15.75">
      <c r="A2" s="212" t="s">
        <v>153</v>
      </c>
      <c r="B2" s="212"/>
      <c r="C2" s="212"/>
      <c r="D2" s="212"/>
      <c r="E2" s="212"/>
      <c r="F2" s="212"/>
      <c r="G2" s="212"/>
      <c r="H2" s="212"/>
      <c r="I2" s="212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.75" customHeight="1">
      <c r="A4" s="213" t="s">
        <v>1</v>
      </c>
      <c r="B4" s="207" t="s">
        <v>86</v>
      </c>
      <c r="C4" s="203" t="s">
        <v>298</v>
      </c>
      <c r="D4" s="203" t="s">
        <v>299</v>
      </c>
      <c r="E4" s="203" t="s">
        <v>300</v>
      </c>
      <c r="F4" s="180" t="s">
        <v>3</v>
      </c>
      <c r="G4" s="180"/>
      <c r="H4" s="180"/>
      <c r="I4" s="180"/>
    </row>
    <row r="5" spans="1:9" ht="51" customHeight="1">
      <c r="A5" s="214"/>
      <c r="B5" s="207"/>
      <c r="C5" s="204"/>
      <c r="D5" s="204"/>
      <c r="E5" s="204"/>
      <c r="F5" s="82" t="s">
        <v>4</v>
      </c>
      <c r="G5" s="82" t="s">
        <v>5</v>
      </c>
      <c r="H5" s="82" t="s">
        <v>6</v>
      </c>
      <c r="I5" s="82" t="s">
        <v>7</v>
      </c>
    </row>
    <row r="6" spans="1:9" s="11" customFormat="1" ht="12">
      <c r="A6" s="10">
        <v>1</v>
      </c>
      <c r="B6" s="34">
        <v>2</v>
      </c>
      <c r="C6" s="34">
        <v>3</v>
      </c>
      <c r="D6" s="34">
        <v>4</v>
      </c>
      <c r="E6" s="34">
        <v>6</v>
      </c>
      <c r="F6" s="34">
        <v>7</v>
      </c>
      <c r="G6" s="34">
        <v>8</v>
      </c>
      <c r="H6" s="34">
        <v>9</v>
      </c>
      <c r="I6" s="34">
        <v>10</v>
      </c>
    </row>
    <row r="7" spans="1:9" ht="19.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10"/>
    </row>
    <row r="8" spans="1:10" ht="42.75">
      <c r="A8" s="26" t="s">
        <v>88</v>
      </c>
      <c r="B8" s="27">
        <v>3000</v>
      </c>
      <c r="C8" s="7">
        <f>C9+C10+C11+C12+C13+C14+C15+C16+C17+C18</f>
        <v>4022</v>
      </c>
      <c r="D8" s="7">
        <f aca="true" t="shared" si="0" ref="D8:I8">D9+D10+D11+D12+D13+D14+D15+D16+D17+D18</f>
        <v>5879</v>
      </c>
      <c r="E8" s="7">
        <f t="shared" si="0"/>
        <v>6988</v>
      </c>
      <c r="F8" s="7">
        <f t="shared" si="0"/>
        <v>1748</v>
      </c>
      <c r="G8" s="7">
        <f t="shared" si="0"/>
        <v>1748</v>
      </c>
      <c r="H8" s="7">
        <f t="shared" si="0"/>
        <v>1747</v>
      </c>
      <c r="I8" s="7">
        <f t="shared" si="0"/>
        <v>1745</v>
      </c>
      <c r="J8" s="94"/>
    </row>
    <row r="9" spans="1:10" ht="44.25" customHeight="1">
      <c r="A9" s="1" t="s">
        <v>89</v>
      </c>
      <c r="B9" s="6">
        <v>3010</v>
      </c>
      <c r="C9" s="7"/>
      <c r="D9" s="7"/>
      <c r="E9" s="7"/>
      <c r="F9" s="7"/>
      <c r="G9" s="7"/>
      <c r="H9" s="7"/>
      <c r="I9" s="7"/>
      <c r="J9" s="94"/>
    </row>
    <row r="10" spans="1:10" ht="30">
      <c r="A10" s="1" t="s">
        <v>90</v>
      </c>
      <c r="B10" s="6">
        <v>3020</v>
      </c>
      <c r="C10" s="7"/>
      <c r="D10" s="7"/>
      <c r="E10" s="7"/>
      <c r="F10" s="7"/>
      <c r="G10" s="7"/>
      <c r="H10" s="7"/>
      <c r="I10" s="7"/>
      <c r="J10" s="94"/>
    </row>
    <row r="11" spans="1:10" ht="15">
      <c r="A11" s="1" t="s">
        <v>91</v>
      </c>
      <c r="B11" s="6">
        <v>3021</v>
      </c>
      <c r="C11" s="7"/>
      <c r="D11" s="7"/>
      <c r="E11" s="7"/>
      <c r="F11" s="7"/>
      <c r="G11" s="7"/>
      <c r="H11" s="7"/>
      <c r="I11" s="7"/>
      <c r="J11" s="94"/>
    </row>
    <row r="12" spans="1:10" ht="21.75" customHeight="1">
      <c r="A12" s="76" t="s">
        <v>275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  <c r="J12" s="94"/>
    </row>
    <row r="13" spans="1:10" ht="51" customHeight="1">
      <c r="A13" s="76" t="s">
        <v>313</v>
      </c>
      <c r="B13" s="6"/>
      <c r="C13" s="7">
        <v>4022</v>
      </c>
      <c r="D13" s="7">
        <v>5879</v>
      </c>
      <c r="E13" s="7">
        <v>6951</v>
      </c>
      <c r="F13" s="7">
        <v>1738</v>
      </c>
      <c r="G13" s="7">
        <v>1738</v>
      </c>
      <c r="H13" s="7">
        <v>1738</v>
      </c>
      <c r="I13" s="7">
        <v>1737</v>
      </c>
      <c r="J13" s="94"/>
    </row>
    <row r="14" spans="1:10" ht="30">
      <c r="A14" s="1" t="s">
        <v>92</v>
      </c>
      <c r="B14" s="6">
        <v>3040</v>
      </c>
      <c r="C14" s="7"/>
      <c r="D14" s="7"/>
      <c r="E14" s="7"/>
      <c r="F14" s="7"/>
      <c r="G14" s="7"/>
      <c r="H14" s="7"/>
      <c r="I14" s="7"/>
      <c r="J14" s="94"/>
    </row>
    <row r="15" spans="1:10" ht="24">
      <c r="A15" s="156" t="s">
        <v>311</v>
      </c>
      <c r="B15" s="6"/>
      <c r="C15" s="7"/>
      <c r="D15" s="7"/>
      <c r="E15" s="7">
        <v>6</v>
      </c>
      <c r="F15" s="7">
        <v>2</v>
      </c>
      <c r="G15" s="7">
        <v>2</v>
      </c>
      <c r="H15" s="7">
        <v>1</v>
      </c>
      <c r="I15" s="7">
        <v>1</v>
      </c>
      <c r="J15" s="94"/>
    </row>
    <row r="16" spans="1:10" ht="15">
      <c r="A16" s="156" t="s">
        <v>312</v>
      </c>
      <c r="B16" s="6"/>
      <c r="C16" s="7"/>
      <c r="D16" s="7"/>
      <c r="E16" s="7">
        <v>31</v>
      </c>
      <c r="F16" s="7">
        <v>8</v>
      </c>
      <c r="G16" s="7">
        <v>8</v>
      </c>
      <c r="H16" s="7">
        <v>8</v>
      </c>
      <c r="I16" s="7">
        <v>7</v>
      </c>
      <c r="J16" s="94"/>
    </row>
    <row r="17" spans="1:10" ht="45">
      <c r="A17" s="1" t="s">
        <v>154</v>
      </c>
      <c r="B17" s="6">
        <v>3050</v>
      </c>
      <c r="C17" s="7"/>
      <c r="D17" s="7"/>
      <c r="E17" s="7"/>
      <c r="F17" s="7"/>
      <c r="G17" s="7"/>
      <c r="H17" s="7"/>
      <c r="I17" s="7"/>
      <c r="J17" s="94"/>
    </row>
    <row r="18" spans="1:10" ht="29.25" customHeight="1">
      <c r="A18" s="1" t="s">
        <v>111</v>
      </c>
      <c r="B18" s="6">
        <v>3060</v>
      </c>
      <c r="C18" s="7"/>
      <c r="D18" s="7"/>
      <c r="E18" s="7"/>
      <c r="F18" s="7"/>
      <c r="G18" s="7"/>
      <c r="H18" s="7"/>
      <c r="I18" s="7"/>
      <c r="J18" s="94"/>
    </row>
    <row r="19" spans="1:10" ht="28.5">
      <c r="A19" s="5" t="s">
        <v>93</v>
      </c>
      <c r="B19" s="8">
        <v>3100</v>
      </c>
      <c r="C19" s="14">
        <f aca="true" t="shared" si="1" ref="C19:I19">C20+C21+C22+C23+C24+C25+C26+C27+C3+C29+C32+C33</f>
        <v>2656</v>
      </c>
      <c r="D19" s="14">
        <f t="shared" si="1"/>
        <v>5074</v>
      </c>
      <c r="E19" s="14">
        <f>E20+E21+E22+E23+E24+E25+E26+E27+E29+E32+E33</f>
        <v>6727</v>
      </c>
      <c r="F19" s="14">
        <f t="shared" si="1"/>
        <v>1667</v>
      </c>
      <c r="G19" s="14">
        <f t="shared" si="1"/>
        <v>1808</v>
      </c>
      <c r="H19" s="14">
        <f t="shared" si="1"/>
        <v>1594</v>
      </c>
      <c r="I19" s="14">
        <f t="shared" si="1"/>
        <v>1593</v>
      </c>
      <c r="J19" s="94"/>
    </row>
    <row r="20" spans="1:10" ht="30">
      <c r="A20" s="1" t="s">
        <v>94</v>
      </c>
      <c r="B20" s="6">
        <v>3110</v>
      </c>
      <c r="C20" s="7">
        <v>602</v>
      </c>
      <c r="D20" s="7">
        <v>1479</v>
      </c>
      <c r="E20" s="7">
        <v>2400</v>
      </c>
      <c r="F20" s="7">
        <v>601</v>
      </c>
      <c r="G20" s="7">
        <v>742</v>
      </c>
      <c r="H20" s="7">
        <v>528</v>
      </c>
      <c r="I20" s="7">
        <v>529</v>
      </c>
      <c r="J20" s="94"/>
    </row>
    <row r="21" spans="1:10" ht="15">
      <c r="A21" s="1" t="s">
        <v>95</v>
      </c>
      <c r="B21" s="6">
        <v>3120</v>
      </c>
      <c r="C21" s="7">
        <v>1751</v>
      </c>
      <c r="D21" s="7">
        <v>3065</v>
      </c>
      <c r="E21" s="7">
        <v>3483</v>
      </c>
      <c r="F21" s="7">
        <v>871</v>
      </c>
      <c r="G21" s="7">
        <v>871</v>
      </c>
      <c r="H21" s="7">
        <v>871</v>
      </c>
      <c r="I21" s="7">
        <v>870</v>
      </c>
      <c r="J21" s="94"/>
    </row>
    <row r="22" spans="1:10" ht="45">
      <c r="A22" s="1" t="s">
        <v>155</v>
      </c>
      <c r="B22" s="6">
        <v>3130</v>
      </c>
      <c r="C22" s="7"/>
      <c r="D22" s="7"/>
      <c r="E22" s="7"/>
      <c r="F22" s="7"/>
      <c r="G22" s="7"/>
      <c r="H22" s="7"/>
      <c r="I22" s="7"/>
      <c r="J22" s="94"/>
    </row>
    <row r="23" spans="1:10" ht="45">
      <c r="A23" s="1" t="s">
        <v>96</v>
      </c>
      <c r="B23" s="6">
        <v>3140</v>
      </c>
      <c r="C23" s="7"/>
      <c r="D23" s="7"/>
      <c r="E23" s="7"/>
      <c r="F23" s="7"/>
      <c r="G23" s="7"/>
      <c r="H23" s="7"/>
      <c r="I23" s="7"/>
      <c r="J23" s="94"/>
    </row>
    <row r="24" spans="1:10" ht="15" customHeight="1">
      <c r="A24" s="1" t="s">
        <v>115</v>
      </c>
      <c r="B24" s="2">
        <v>3141</v>
      </c>
      <c r="C24" s="7"/>
      <c r="D24" s="7"/>
      <c r="E24" s="7"/>
      <c r="F24" s="7"/>
      <c r="G24" s="7"/>
      <c r="H24" s="7"/>
      <c r="I24" s="7"/>
      <c r="J24" s="94"/>
    </row>
    <row r="25" spans="1:10" ht="15">
      <c r="A25" s="1" t="s">
        <v>97</v>
      </c>
      <c r="B25" s="2">
        <v>3142</v>
      </c>
      <c r="C25" s="7"/>
      <c r="D25" s="7"/>
      <c r="E25" s="7"/>
      <c r="F25" s="7"/>
      <c r="G25" s="7"/>
      <c r="H25" s="7"/>
      <c r="I25" s="7"/>
      <c r="J25" s="94"/>
    </row>
    <row r="26" spans="1:10" ht="30">
      <c r="A26" s="1" t="s">
        <v>74</v>
      </c>
      <c r="B26" s="2">
        <v>3143</v>
      </c>
      <c r="C26" s="7">
        <v>303</v>
      </c>
      <c r="D26" s="7">
        <v>530</v>
      </c>
      <c r="E26" s="7">
        <v>779</v>
      </c>
      <c r="F26" s="7">
        <v>195</v>
      </c>
      <c r="G26" s="7">
        <v>195</v>
      </c>
      <c r="H26" s="7">
        <v>195</v>
      </c>
      <c r="I26" s="7">
        <v>194</v>
      </c>
      <c r="J26" s="94"/>
    </row>
    <row r="27" spans="1:10" ht="28.5" customHeight="1">
      <c r="A27" s="1" t="s">
        <v>98</v>
      </c>
      <c r="B27" s="2">
        <v>3144</v>
      </c>
      <c r="C27" s="7"/>
      <c r="D27" s="7"/>
      <c r="E27" s="7"/>
      <c r="F27" s="7"/>
      <c r="G27" s="7"/>
      <c r="H27" s="7"/>
      <c r="I27" s="7"/>
      <c r="J27" s="94"/>
    </row>
    <row r="28" spans="1:10" ht="30" customHeight="1">
      <c r="A28" s="1" t="s">
        <v>156</v>
      </c>
      <c r="B28" s="2" t="s">
        <v>166</v>
      </c>
      <c r="C28" s="7"/>
      <c r="D28" s="7"/>
      <c r="E28" s="7"/>
      <c r="F28" s="7"/>
      <c r="G28" s="7"/>
      <c r="H28" s="7"/>
      <c r="I28" s="7"/>
      <c r="J28" s="94"/>
    </row>
    <row r="29" spans="1:10" ht="15">
      <c r="A29" s="1" t="s">
        <v>99</v>
      </c>
      <c r="B29" s="2">
        <v>3150</v>
      </c>
      <c r="C29" s="7">
        <f>C30</f>
        <v>0</v>
      </c>
      <c r="D29" s="7">
        <f>D30</f>
        <v>0</v>
      </c>
      <c r="E29" s="7">
        <f>E30+E31</f>
        <v>65</v>
      </c>
      <c r="F29" s="7"/>
      <c r="G29" s="7"/>
      <c r="H29" s="7"/>
      <c r="I29" s="7"/>
      <c r="J29" s="94"/>
    </row>
    <row r="30" spans="1:10" ht="15">
      <c r="A30" s="1" t="s">
        <v>167</v>
      </c>
      <c r="B30" s="2"/>
      <c r="C30" s="7"/>
      <c r="D30" s="7">
        <v>0</v>
      </c>
      <c r="E30" s="7">
        <v>0</v>
      </c>
      <c r="F30" s="7"/>
      <c r="G30" s="7"/>
      <c r="H30" s="7"/>
      <c r="I30" s="7"/>
      <c r="J30" s="94"/>
    </row>
    <row r="31" spans="1:10" ht="15">
      <c r="A31" s="92" t="s">
        <v>277</v>
      </c>
      <c r="B31" s="2"/>
      <c r="C31" s="7"/>
      <c r="D31" s="7"/>
      <c r="E31" s="78">
        <v>65</v>
      </c>
      <c r="F31" s="78">
        <v>16</v>
      </c>
      <c r="G31" s="78">
        <v>16</v>
      </c>
      <c r="H31" s="78">
        <v>16</v>
      </c>
      <c r="I31" s="78">
        <v>17</v>
      </c>
      <c r="J31" s="94"/>
    </row>
    <row r="32" spans="1:10" ht="30">
      <c r="A32" s="1" t="s">
        <v>100</v>
      </c>
      <c r="B32" s="6">
        <v>3160</v>
      </c>
      <c r="C32" s="7"/>
      <c r="D32" s="7"/>
      <c r="E32" s="7"/>
      <c r="F32" s="7"/>
      <c r="G32" s="7"/>
      <c r="H32" s="7"/>
      <c r="I32" s="7"/>
      <c r="J32" s="94"/>
    </row>
    <row r="33" spans="1:10" ht="15">
      <c r="A33" s="1" t="s">
        <v>18</v>
      </c>
      <c r="B33" s="6">
        <v>3170</v>
      </c>
      <c r="C33" s="7"/>
      <c r="D33" s="7"/>
      <c r="E33" s="7"/>
      <c r="F33" s="7"/>
      <c r="G33" s="7"/>
      <c r="H33" s="7"/>
      <c r="I33" s="7"/>
      <c r="J33" s="94"/>
    </row>
    <row r="34" spans="1:10" ht="28.5">
      <c r="A34" s="5" t="s">
        <v>101</v>
      </c>
      <c r="B34" s="8">
        <v>3195</v>
      </c>
      <c r="C34" s="7">
        <f aca="true" t="shared" si="2" ref="C34:I34">C8-C19</f>
        <v>1366</v>
      </c>
      <c r="D34" s="7">
        <f t="shared" si="2"/>
        <v>805</v>
      </c>
      <c r="E34" s="7">
        <f t="shared" si="2"/>
        <v>261</v>
      </c>
      <c r="F34" s="7">
        <f t="shared" si="2"/>
        <v>81</v>
      </c>
      <c r="G34" s="7">
        <f t="shared" si="2"/>
        <v>-60</v>
      </c>
      <c r="H34" s="7">
        <f t="shared" si="2"/>
        <v>153</v>
      </c>
      <c r="I34" s="7">
        <f t="shared" si="2"/>
        <v>152</v>
      </c>
      <c r="J34" s="94"/>
    </row>
    <row r="35" spans="1:10" ht="19.5" customHeight="1">
      <c r="A35" s="208" t="s">
        <v>102</v>
      </c>
      <c r="B35" s="209"/>
      <c r="C35" s="209"/>
      <c r="D35" s="209"/>
      <c r="E35" s="209"/>
      <c r="F35" s="209"/>
      <c r="G35" s="209"/>
      <c r="H35" s="209"/>
      <c r="I35" s="210"/>
      <c r="J35" s="94"/>
    </row>
    <row r="36" spans="1:10" ht="43.5" customHeight="1">
      <c r="A36" s="26" t="s">
        <v>103</v>
      </c>
      <c r="B36" s="27">
        <v>3200</v>
      </c>
      <c r="C36" s="14"/>
      <c r="D36" s="14">
        <f>D37+D38+D39</f>
        <v>0</v>
      </c>
      <c r="E36" s="14"/>
      <c r="F36" s="14"/>
      <c r="G36" s="14"/>
      <c r="H36" s="14"/>
      <c r="I36" s="14"/>
      <c r="J36" s="94"/>
    </row>
    <row r="37" spans="1:10" ht="30">
      <c r="A37" s="1" t="s">
        <v>104</v>
      </c>
      <c r="B37" s="2">
        <v>3210</v>
      </c>
      <c r="C37" s="7"/>
      <c r="D37" s="7"/>
      <c r="E37" s="7"/>
      <c r="F37" s="7"/>
      <c r="G37" s="7"/>
      <c r="H37" s="7"/>
      <c r="I37" s="7"/>
      <c r="J37" s="94"/>
    </row>
    <row r="38" spans="1:10" ht="30">
      <c r="A38" s="1" t="s">
        <v>105</v>
      </c>
      <c r="B38" s="6">
        <v>3220</v>
      </c>
      <c r="C38" s="7"/>
      <c r="D38" s="7"/>
      <c r="E38" s="7"/>
      <c r="F38" s="7"/>
      <c r="G38" s="7"/>
      <c r="H38" s="7"/>
      <c r="I38" s="7"/>
      <c r="J38" s="94"/>
    </row>
    <row r="39" spans="1:10" ht="28.5" customHeight="1">
      <c r="A39" s="1" t="s">
        <v>111</v>
      </c>
      <c r="B39" s="6">
        <v>3230</v>
      </c>
      <c r="C39" s="7"/>
      <c r="D39" s="7"/>
      <c r="E39" s="7"/>
      <c r="F39" s="7"/>
      <c r="G39" s="7"/>
      <c r="H39" s="7"/>
      <c r="I39" s="7"/>
      <c r="J39" s="94"/>
    </row>
    <row r="40" spans="1:10" ht="42.75">
      <c r="A40" s="5" t="s">
        <v>106</v>
      </c>
      <c r="B40" s="8">
        <v>3255</v>
      </c>
      <c r="C40" s="14">
        <f aca="true" t="shared" si="3" ref="C40:I40">C41+C44+C45+C46</f>
        <v>1366</v>
      </c>
      <c r="D40" s="14">
        <f t="shared" si="3"/>
        <v>805</v>
      </c>
      <c r="E40" s="14">
        <f>E41+E44+E45+E46</f>
        <v>261</v>
      </c>
      <c r="F40" s="14">
        <f t="shared" si="3"/>
        <v>128</v>
      </c>
      <c r="G40" s="14">
        <f t="shared" si="3"/>
        <v>22</v>
      </c>
      <c r="H40" s="14">
        <f t="shared" si="3"/>
        <v>111</v>
      </c>
      <c r="I40" s="14">
        <f t="shared" si="3"/>
        <v>0</v>
      </c>
      <c r="J40" s="94"/>
    </row>
    <row r="41" spans="1:10" ht="44.25" customHeight="1">
      <c r="A41" s="1" t="s">
        <v>112</v>
      </c>
      <c r="B41" s="6">
        <v>3260</v>
      </c>
      <c r="C41" s="7">
        <v>1366</v>
      </c>
      <c r="D41" s="7">
        <f aca="true" t="shared" si="4" ref="D41:I41">D42+D43</f>
        <v>798</v>
      </c>
      <c r="E41" s="7">
        <f t="shared" si="4"/>
        <v>261</v>
      </c>
      <c r="F41" s="7">
        <f t="shared" si="4"/>
        <v>128</v>
      </c>
      <c r="G41" s="7">
        <f t="shared" si="4"/>
        <v>22</v>
      </c>
      <c r="H41" s="7">
        <f t="shared" si="4"/>
        <v>111</v>
      </c>
      <c r="I41" s="7">
        <f t="shared" si="4"/>
        <v>0</v>
      </c>
      <c r="J41" s="94"/>
    </row>
    <row r="42" spans="1:10" ht="28.5" customHeight="1">
      <c r="A42" s="1" t="s">
        <v>291</v>
      </c>
      <c r="B42" s="6"/>
      <c r="C42" s="7"/>
      <c r="D42" s="7">
        <v>346</v>
      </c>
      <c r="E42" s="7">
        <v>107</v>
      </c>
      <c r="F42" s="7">
        <v>24</v>
      </c>
      <c r="G42" s="7"/>
      <c r="H42" s="7">
        <v>83</v>
      </c>
      <c r="I42" s="7"/>
      <c r="J42" s="94"/>
    </row>
    <row r="43" spans="1:10" ht="44.25" customHeight="1">
      <c r="A43" s="1" t="s">
        <v>276</v>
      </c>
      <c r="B43" s="6"/>
      <c r="C43" s="7"/>
      <c r="D43" s="7">
        <v>452</v>
      </c>
      <c r="E43" s="7">
        <v>154</v>
      </c>
      <c r="F43" s="7">
        <v>104</v>
      </c>
      <c r="G43" s="7">
        <v>22</v>
      </c>
      <c r="H43" s="7">
        <v>28</v>
      </c>
      <c r="I43" s="7"/>
      <c r="J43" s="94"/>
    </row>
    <row r="44" spans="1:10" ht="30">
      <c r="A44" s="1" t="s">
        <v>113</v>
      </c>
      <c r="B44" s="6">
        <v>3265</v>
      </c>
      <c r="C44" s="7"/>
      <c r="D44" s="7"/>
      <c r="E44" s="7"/>
      <c r="F44" s="7"/>
      <c r="G44" s="7"/>
      <c r="H44" s="7"/>
      <c r="I44" s="7"/>
      <c r="J44" s="94"/>
    </row>
    <row r="45" spans="1:10" ht="45">
      <c r="A45" s="1" t="s">
        <v>114</v>
      </c>
      <c r="B45" s="6">
        <v>3270</v>
      </c>
      <c r="C45" s="7"/>
      <c r="D45" s="7">
        <v>7</v>
      </c>
      <c r="E45" s="7"/>
      <c r="F45" s="7"/>
      <c r="G45" s="7"/>
      <c r="H45" s="7"/>
      <c r="I45" s="7"/>
      <c r="J45" s="94"/>
    </row>
    <row r="46" spans="1:10" ht="15">
      <c r="A46" s="1" t="s">
        <v>18</v>
      </c>
      <c r="B46" s="6">
        <v>3280</v>
      </c>
      <c r="C46" s="7"/>
      <c r="D46" s="7"/>
      <c r="E46" s="7"/>
      <c r="F46" s="7"/>
      <c r="G46" s="7"/>
      <c r="H46" s="7"/>
      <c r="I46" s="7"/>
      <c r="J46" s="94"/>
    </row>
    <row r="47" spans="1:10" ht="28.5">
      <c r="A47" s="28" t="s">
        <v>107</v>
      </c>
      <c r="B47" s="29">
        <v>3295</v>
      </c>
      <c r="C47" s="7">
        <f aca="true" t="shared" si="5" ref="C47:I47">C36-C40</f>
        <v>-1366</v>
      </c>
      <c r="D47" s="7">
        <f t="shared" si="5"/>
        <v>-805</v>
      </c>
      <c r="E47" s="7">
        <f t="shared" si="5"/>
        <v>-261</v>
      </c>
      <c r="F47" s="7">
        <f t="shared" si="5"/>
        <v>-128</v>
      </c>
      <c r="G47" s="7">
        <f t="shared" si="5"/>
        <v>-22</v>
      </c>
      <c r="H47" s="7">
        <f t="shared" si="5"/>
        <v>-111</v>
      </c>
      <c r="I47" s="7">
        <f t="shared" si="5"/>
        <v>0</v>
      </c>
      <c r="J47" s="94"/>
    </row>
    <row r="48" spans="1:10" ht="15">
      <c r="A48" s="5" t="s">
        <v>108</v>
      </c>
      <c r="B48" s="8">
        <v>3400</v>
      </c>
      <c r="C48" s="7">
        <f aca="true" t="shared" si="6" ref="C48:I48">C34+C47</f>
        <v>0</v>
      </c>
      <c r="D48" s="7">
        <f>D34+D47</f>
        <v>0</v>
      </c>
      <c r="E48" s="7">
        <f t="shared" si="6"/>
        <v>0</v>
      </c>
      <c r="F48" s="14">
        <f>F34+F47</f>
        <v>-47</v>
      </c>
      <c r="G48" s="14">
        <f t="shared" si="6"/>
        <v>-82</v>
      </c>
      <c r="H48" s="14">
        <f t="shared" si="6"/>
        <v>42</v>
      </c>
      <c r="I48" s="14">
        <f t="shared" si="6"/>
        <v>152</v>
      </c>
      <c r="J48" s="94"/>
    </row>
    <row r="49" spans="1:10" ht="29.25" customHeight="1">
      <c r="A49" s="1" t="s">
        <v>109</v>
      </c>
      <c r="B49" s="6">
        <v>3405</v>
      </c>
      <c r="C49" s="7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94"/>
    </row>
    <row r="50" spans="1:10" ht="28.5" customHeight="1">
      <c r="A50" s="1" t="s">
        <v>110</v>
      </c>
      <c r="B50" s="6">
        <v>3415</v>
      </c>
      <c r="C50" s="7"/>
      <c r="D50" s="7"/>
      <c r="E50" s="7"/>
      <c r="F50" s="7">
        <v>0</v>
      </c>
      <c r="G50" s="7">
        <v>0</v>
      </c>
      <c r="H50" s="7">
        <v>0</v>
      </c>
      <c r="I50" s="7">
        <v>0</v>
      </c>
      <c r="J50" s="94"/>
    </row>
    <row r="51" spans="1:9" ht="15">
      <c r="A51" s="30"/>
      <c r="B51" s="31"/>
      <c r="C51" s="32"/>
      <c r="D51" s="33"/>
      <c r="E51" s="177"/>
      <c r="F51" s="33"/>
      <c r="G51" s="33"/>
      <c r="H51" s="33"/>
      <c r="I51" s="33"/>
    </row>
    <row r="52" spans="1:24" ht="15">
      <c r="A52" s="18" t="s">
        <v>314</v>
      </c>
      <c r="B52" s="19"/>
      <c r="C52" s="189" t="s">
        <v>85</v>
      </c>
      <c r="D52" s="190"/>
      <c r="E52" s="190"/>
      <c r="F52" s="20"/>
      <c r="G52" s="206" t="s">
        <v>296</v>
      </c>
      <c r="H52" s="206"/>
      <c r="I52" s="206"/>
      <c r="P52" s="18"/>
      <c r="Q52" s="19"/>
      <c r="R52" s="60"/>
      <c r="S52" s="60"/>
      <c r="T52" s="60"/>
      <c r="U52" s="20"/>
      <c r="V52" s="21"/>
      <c r="W52" s="21"/>
      <c r="X52" s="21"/>
    </row>
    <row r="53" spans="1:24" ht="15">
      <c r="A53" s="18" t="s">
        <v>176</v>
      </c>
      <c r="B53" s="19"/>
      <c r="C53" s="211" t="s">
        <v>116</v>
      </c>
      <c r="D53" s="211"/>
      <c r="E53" s="211"/>
      <c r="F53" s="20"/>
      <c r="G53" s="206" t="s">
        <v>175</v>
      </c>
      <c r="H53" s="206"/>
      <c r="I53" s="206"/>
      <c r="P53" s="22"/>
      <c r="Q53" s="21"/>
      <c r="R53" s="61"/>
      <c r="S53" s="61"/>
      <c r="T53" s="61"/>
      <c r="U53" s="23"/>
      <c r="V53" s="24"/>
      <c r="W53" s="24"/>
      <c r="X53" s="24"/>
    </row>
    <row r="54" spans="1:9" ht="14.25">
      <c r="A54" s="63"/>
      <c r="B54" s="63"/>
      <c r="C54" s="63"/>
      <c r="D54" s="63"/>
      <c r="F54" s="63"/>
      <c r="G54" s="63"/>
      <c r="H54" s="63"/>
      <c r="I54" s="63"/>
    </row>
    <row r="55" spans="1:9" ht="14.25">
      <c r="A55" s="63"/>
      <c r="B55" s="63"/>
      <c r="C55" s="63"/>
      <c r="D55" s="63"/>
      <c r="F55" s="63"/>
      <c r="G55" s="63"/>
      <c r="H55" s="63"/>
      <c r="I55" s="63"/>
    </row>
    <row r="56" spans="1:9" ht="14.25">
      <c r="A56" s="63"/>
      <c r="B56" s="63"/>
      <c r="C56" s="63"/>
      <c r="D56" s="63"/>
      <c r="F56" s="63"/>
      <c r="G56" s="63"/>
      <c r="H56" s="63"/>
      <c r="I56" s="63"/>
    </row>
    <row r="57" spans="1:9" ht="14.25">
      <c r="A57" s="63"/>
      <c r="B57" s="63"/>
      <c r="C57" s="63"/>
      <c r="D57" s="63"/>
      <c r="F57" s="63"/>
      <c r="G57" s="63"/>
      <c r="H57" s="63"/>
      <c r="I57" s="63"/>
    </row>
    <row r="58" spans="1:9" ht="14.25">
      <c r="A58" s="63"/>
      <c r="B58" s="63"/>
      <c r="C58" s="63"/>
      <c r="D58" s="63"/>
      <c r="F58" s="63"/>
      <c r="G58" s="63"/>
      <c r="H58" s="63"/>
      <c r="I58" s="63"/>
    </row>
    <row r="59" spans="1:9" ht="14.25">
      <c r="A59" s="63"/>
      <c r="B59" s="63"/>
      <c r="C59" s="63"/>
      <c r="D59" s="63"/>
      <c r="F59" s="63"/>
      <c r="G59" s="63"/>
      <c r="H59" s="63"/>
      <c r="I59" s="63"/>
    </row>
    <row r="60" spans="1:9" ht="14.25">
      <c r="A60" s="63"/>
      <c r="B60" s="63"/>
      <c r="C60" s="63"/>
      <c r="D60" s="63"/>
      <c r="F60" s="63"/>
      <c r="G60" s="63"/>
      <c r="H60" s="63"/>
      <c r="I60" s="63"/>
    </row>
    <row r="61" spans="1:9" ht="14.25">
      <c r="A61" s="63"/>
      <c r="B61" s="63"/>
      <c r="C61" s="63"/>
      <c r="D61" s="63"/>
      <c r="F61" s="63"/>
      <c r="G61" s="63"/>
      <c r="H61" s="63"/>
      <c r="I61" s="63"/>
    </row>
    <row r="62" spans="1:9" ht="14.25">
      <c r="A62" s="63"/>
      <c r="B62" s="63"/>
      <c r="C62" s="63"/>
      <c r="D62" s="63"/>
      <c r="F62" s="63"/>
      <c r="G62" s="63"/>
      <c r="H62" s="63"/>
      <c r="I62" s="63"/>
    </row>
    <row r="63" spans="1:9" ht="14.25">
      <c r="A63" s="63"/>
      <c r="B63" s="63"/>
      <c r="C63" s="63"/>
      <c r="D63" s="63"/>
      <c r="F63" s="63"/>
      <c r="G63" s="63"/>
      <c r="H63" s="63"/>
      <c r="I63" s="63"/>
    </row>
    <row r="64" spans="1:9" ht="14.25">
      <c r="A64" s="63"/>
      <c r="B64" s="63"/>
      <c r="C64" s="63"/>
      <c r="D64" s="63"/>
      <c r="F64" s="63"/>
      <c r="G64" s="63"/>
      <c r="H64" s="63"/>
      <c r="I64" s="63"/>
    </row>
  </sheetData>
  <sheetProtection/>
  <mergeCells count="14">
    <mergeCell ref="C53:E53"/>
    <mergeCell ref="G53:I53"/>
    <mergeCell ref="A2:I2"/>
    <mergeCell ref="E4:E5"/>
    <mergeCell ref="F4:I4"/>
    <mergeCell ref="A4:A5"/>
    <mergeCell ref="A35:I35"/>
    <mergeCell ref="G1:I1"/>
    <mergeCell ref="C52:E52"/>
    <mergeCell ref="G52:I52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zoomScaleSheetLayoutView="100" zoomScalePageLayoutView="0" workbookViewId="0" topLeftCell="A16">
      <selection activeCell="E31" sqref="E31"/>
    </sheetView>
  </sheetViews>
  <sheetFormatPr defaultColWidth="9.140625" defaultRowHeight="12.75"/>
  <cols>
    <col min="1" max="1" width="26.140625" style="12" customWidth="1"/>
    <col min="2" max="2" width="6.421875" style="12" customWidth="1"/>
    <col min="3" max="3" width="8.00390625" style="12" customWidth="1"/>
    <col min="4" max="4" width="8.42187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199" t="s">
        <v>158</v>
      </c>
      <c r="H1" s="199"/>
      <c r="I1" s="199"/>
    </row>
    <row r="2" spans="1:9" ht="15.75">
      <c r="A2" s="212" t="s">
        <v>117</v>
      </c>
      <c r="B2" s="212"/>
      <c r="C2" s="212"/>
      <c r="D2" s="212"/>
      <c r="E2" s="212"/>
      <c r="F2" s="212"/>
      <c r="G2" s="212"/>
      <c r="H2" s="212"/>
      <c r="I2" s="212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10" ht="86.25" customHeight="1">
      <c r="A4" s="2" t="s">
        <v>1</v>
      </c>
      <c r="B4" s="3" t="s">
        <v>2</v>
      </c>
      <c r="C4" s="3" t="s">
        <v>298</v>
      </c>
      <c r="D4" s="3" t="s">
        <v>299</v>
      </c>
      <c r="E4" s="3" t="s">
        <v>300</v>
      </c>
      <c r="F4" s="196" t="s">
        <v>3</v>
      </c>
      <c r="G4" s="196"/>
      <c r="H4" s="196"/>
      <c r="I4" s="196"/>
      <c r="J4" s="172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  <c r="J5" s="172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73"/>
    </row>
    <row r="7" spans="1:10" ht="42.75">
      <c r="A7" s="5" t="s">
        <v>118</v>
      </c>
      <c r="B7" s="35">
        <v>4000</v>
      </c>
      <c r="C7" s="14">
        <f aca="true" t="shared" si="0" ref="C7:I7">C8+C9+C10+C11+C12+C13</f>
        <v>1366</v>
      </c>
      <c r="D7" s="14">
        <f t="shared" si="0"/>
        <v>805</v>
      </c>
      <c r="E7" s="14">
        <f>E8+E9+E10+E11+E12+E13</f>
        <v>261</v>
      </c>
      <c r="F7" s="14">
        <f t="shared" si="0"/>
        <v>128</v>
      </c>
      <c r="G7" s="14">
        <f t="shared" si="0"/>
        <v>22</v>
      </c>
      <c r="H7" s="14">
        <f t="shared" si="0"/>
        <v>111</v>
      </c>
      <c r="I7" s="14">
        <f t="shared" si="0"/>
        <v>0</v>
      </c>
      <c r="J7" s="174"/>
    </row>
    <row r="8" spans="1:10" ht="15">
      <c r="A8" s="1" t="s">
        <v>119</v>
      </c>
      <c r="B8" s="36" t="s">
        <v>120</v>
      </c>
      <c r="C8" s="7">
        <v>0</v>
      </c>
      <c r="D8" s="7"/>
      <c r="E8" s="7"/>
      <c r="F8" s="7"/>
      <c r="G8" s="7"/>
      <c r="H8" s="7"/>
      <c r="I8" s="7"/>
      <c r="J8" s="174"/>
    </row>
    <row r="9" spans="1:10" ht="30">
      <c r="A9" s="1" t="s">
        <v>121</v>
      </c>
      <c r="B9" s="35">
        <v>4020</v>
      </c>
      <c r="C9" s="7">
        <v>1121</v>
      </c>
      <c r="D9" s="7">
        <v>452</v>
      </c>
      <c r="E9" s="7">
        <v>107</v>
      </c>
      <c r="F9" s="7">
        <v>24</v>
      </c>
      <c r="G9" s="7"/>
      <c r="H9" s="7">
        <v>83</v>
      </c>
      <c r="I9" s="7">
        <v>0</v>
      </c>
      <c r="J9" s="174"/>
    </row>
    <row r="10" spans="1:10" ht="45">
      <c r="A10" s="1" t="s">
        <v>122</v>
      </c>
      <c r="B10" s="36">
        <v>4030</v>
      </c>
      <c r="C10" s="7">
        <v>238</v>
      </c>
      <c r="D10" s="7">
        <v>346</v>
      </c>
      <c r="E10" s="7">
        <v>154</v>
      </c>
      <c r="F10" s="7">
        <v>104</v>
      </c>
      <c r="G10" s="7">
        <v>22</v>
      </c>
      <c r="H10" s="7">
        <v>28</v>
      </c>
      <c r="I10" s="7"/>
      <c r="J10" s="174"/>
    </row>
    <row r="11" spans="1:10" ht="30">
      <c r="A11" s="1" t="s">
        <v>123</v>
      </c>
      <c r="B11" s="35">
        <v>4040</v>
      </c>
      <c r="C11" s="7">
        <v>7</v>
      </c>
      <c r="D11" s="7">
        <v>7</v>
      </c>
      <c r="E11" s="7"/>
      <c r="F11" s="7"/>
      <c r="G11" s="7"/>
      <c r="H11" s="7"/>
      <c r="I11" s="7"/>
      <c r="J11" s="174"/>
    </row>
    <row r="12" spans="1:10" ht="60">
      <c r="A12" s="1" t="s">
        <v>124</v>
      </c>
      <c r="B12" s="36">
        <v>4050</v>
      </c>
      <c r="C12" s="7">
        <v>0</v>
      </c>
      <c r="D12" s="7"/>
      <c r="E12" s="7"/>
      <c r="F12" s="7"/>
      <c r="G12" s="7"/>
      <c r="H12" s="7"/>
      <c r="I12" s="7"/>
      <c r="J12" s="172"/>
    </row>
    <row r="13" spans="1:10" ht="15">
      <c r="A13" s="1" t="s">
        <v>125</v>
      </c>
      <c r="B13" s="37">
        <v>4060</v>
      </c>
      <c r="C13" s="7">
        <v>0</v>
      </c>
      <c r="D13" s="7"/>
      <c r="E13" s="7"/>
      <c r="F13" s="7"/>
      <c r="G13" s="7"/>
      <c r="H13" s="7"/>
      <c r="I13" s="7"/>
      <c r="J13" s="172"/>
    </row>
    <row r="14" ht="14.25">
      <c r="J14" s="172"/>
    </row>
    <row r="15" ht="14.25">
      <c r="J15" s="172"/>
    </row>
    <row r="16" ht="14.25">
      <c r="J16" s="172"/>
    </row>
    <row r="17" spans="1:10" ht="15" customHeight="1">
      <c r="A17" s="18" t="s">
        <v>314</v>
      </c>
      <c r="B17" s="19"/>
      <c r="C17" s="189" t="s">
        <v>85</v>
      </c>
      <c r="D17" s="190"/>
      <c r="E17" s="190"/>
      <c r="F17" s="20"/>
      <c r="G17" s="206" t="s">
        <v>296</v>
      </c>
      <c r="H17" s="206"/>
      <c r="I17" s="206"/>
      <c r="J17" s="172"/>
    </row>
    <row r="18" spans="1:10" ht="15">
      <c r="A18" s="22"/>
      <c r="B18" s="21"/>
      <c r="C18" s="216"/>
      <c r="D18" s="216"/>
      <c r="E18" s="216"/>
      <c r="F18" s="23"/>
      <c r="G18" s="217"/>
      <c r="H18" s="217"/>
      <c r="I18" s="217"/>
      <c r="J18" s="172"/>
    </row>
    <row r="19" spans="1:9" ht="15">
      <c r="A19" s="18" t="s">
        <v>176</v>
      </c>
      <c r="B19" s="19"/>
      <c r="C19" s="211" t="s">
        <v>116</v>
      </c>
      <c r="D19" s="215"/>
      <c r="E19" s="215"/>
      <c r="F19" s="20"/>
      <c r="G19" s="206" t="s">
        <v>175</v>
      </c>
      <c r="H19" s="206"/>
      <c r="I19" s="206"/>
    </row>
  </sheetData>
  <sheetProtection/>
  <mergeCells count="9">
    <mergeCell ref="C19:E19"/>
    <mergeCell ref="G19:I19"/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9">
      <selection activeCell="D37" sqref="D37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5" width="10.140625" style="0" customWidth="1"/>
    <col min="6" max="7" width="8.421875" style="0" customWidth="1"/>
    <col min="9" max="9" width="9.421875" style="0" customWidth="1"/>
  </cols>
  <sheetData>
    <row r="1" spans="1:4" ht="15.75">
      <c r="A1" s="62"/>
      <c r="B1" s="62"/>
      <c r="D1" s="59" t="s">
        <v>159</v>
      </c>
    </row>
    <row r="2" spans="1:4" ht="15.75">
      <c r="A2" s="212" t="s">
        <v>292</v>
      </c>
      <c r="B2" s="212"/>
      <c r="C2" s="212"/>
      <c r="D2" s="212"/>
    </row>
    <row r="3" spans="1:4" ht="15.75">
      <c r="A3" s="39"/>
      <c r="B3" s="39"/>
      <c r="C3" s="39"/>
      <c r="D3" s="39"/>
    </row>
    <row r="4" spans="1:4" ht="68.25" customHeight="1">
      <c r="A4" s="38" t="s">
        <v>1</v>
      </c>
      <c r="B4" s="3" t="s">
        <v>298</v>
      </c>
      <c r="C4" s="3" t="s">
        <v>299</v>
      </c>
      <c r="D4" s="3" t="s">
        <v>300</v>
      </c>
    </row>
    <row r="5" spans="1:4" ht="12.75">
      <c r="A5" s="40">
        <v>1</v>
      </c>
      <c r="B5" s="41">
        <v>2</v>
      </c>
      <c r="C5" s="41">
        <v>3</v>
      </c>
      <c r="D5" s="41">
        <v>5</v>
      </c>
    </row>
    <row r="6" spans="1:4" ht="75" customHeight="1">
      <c r="A6" s="71" t="s">
        <v>293</v>
      </c>
      <c r="B6" s="64">
        <v>19</v>
      </c>
      <c r="C6" s="64">
        <v>27</v>
      </c>
      <c r="D6" s="64">
        <f>D7+D8+D9</f>
        <v>31</v>
      </c>
    </row>
    <row r="7" spans="1:4" ht="15" customHeight="1">
      <c r="A7" s="72" t="s">
        <v>126</v>
      </c>
      <c r="B7" s="43">
        <v>1</v>
      </c>
      <c r="C7" s="42">
        <v>1</v>
      </c>
      <c r="D7" s="42">
        <v>1</v>
      </c>
    </row>
    <row r="8" spans="1:4" ht="30" customHeight="1">
      <c r="A8" s="72" t="s">
        <v>127</v>
      </c>
      <c r="B8" s="43">
        <v>4</v>
      </c>
      <c r="C8" s="42">
        <v>7</v>
      </c>
      <c r="D8" s="42">
        <v>7</v>
      </c>
    </row>
    <row r="9" spans="1:10" ht="33.75" customHeight="1">
      <c r="A9" s="72" t="s">
        <v>274</v>
      </c>
      <c r="B9" s="43">
        <v>14</v>
      </c>
      <c r="C9" s="42">
        <v>19</v>
      </c>
      <c r="D9" s="42">
        <v>23</v>
      </c>
      <c r="E9" s="218"/>
      <c r="F9" s="219"/>
      <c r="G9" s="219"/>
      <c r="H9" s="155"/>
      <c r="J9" s="79"/>
    </row>
    <row r="10" spans="1:4" ht="29.25" customHeight="1">
      <c r="A10" s="71" t="s">
        <v>129</v>
      </c>
      <c r="B10" s="65">
        <v>1684</v>
      </c>
      <c r="C10" s="64">
        <v>2947</v>
      </c>
      <c r="D10" s="64">
        <f>D11+D12+D13</f>
        <v>4327</v>
      </c>
    </row>
    <row r="11" spans="1:4" ht="15" customHeight="1">
      <c r="A11" s="72" t="s">
        <v>126</v>
      </c>
      <c r="B11" s="43">
        <v>169</v>
      </c>
      <c r="C11" s="42">
        <v>170</v>
      </c>
      <c r="D11" s="42">
        <v>278</v>
      </c>
    </row>
    <row r="12" spans="1:4" ht="30" customHeight="1">
      <c r="A12" s="72" t="s">
        <v>127</v>
      </c>
      <c r="B12" s="43">
        <v>438</v>
      </c>
      <c r="C12" s="42">
        <v>1232</v>
      </c>
      <c r="D12" s="42">
        <v>1137</v>
      </c>
    </row>
    <row r="13" spans="1:4" ht="15" customHeight="1">
      <c r="A13" s="72" t="s">
        <v>128</v>
      </c>
      <c r="B13" s="43">
        <v>1051</v>
      </c>
      <c r="C13" s="42">
        <v>1545</v>
      </c>
      <c r="D13" s="42">
        <v>2912</v>
      </c>
    </row>
    <row r="14" spans="1:4" ht="45" customHeight="1">
      <c r="A14" s="71" t="s">
        <v>157</v>
      </c>
      <c r="B14" s="64">
        <v>7386</v>
      </c>
      <c r="C14" s="64">
        <v>9096</v>
      </c>
      <c r="D14" s="64">
        <f>D10/D6/12*1000</f>
        <v>11631.720430107527</v>
      </c>
    </row>
    <row r="15" spans="1:4" ht="15" customHeight="1">
      <c r="A15" s="72" t="s">
        <v>126</v>
      </c>
      <c r="B15" s="64">
        <v>14083</v>
      </c>
      <c r="C15" s="64">
        <v>14167</v>
      </c>
      <c r="D15" s="64">
        <f>D11/D7/12*1000</f>
        <v>23166.666666666668</v>
      </c>
    </row>
    <row r="16" spans="1:4" ht="30" customHeight="1">
      <c r="A16" s="72" t="s">
        <v>127</v>
      </c>
      <c r="B16" s="64">
        <v>9125</v>
      </c>
      <c r="C16" s="64">
        <v>14667</v>
      </c>
      <c r="D16" s="64">
        <f>D12/D8/12*1000</f>
        <v>13535.714285714284</v>
      </c>
    </row>
    <row r="17" spans="1:4" ht="15" customHeight="1">
      <c r="A17" s="72" t="s">
        <v>128</v>
      </c>
      <c r="B17" s="64">
        <v>6256</v>
      </c>
      <c r="C17" s="64">
        <v>6776</v>
      </c>
      <c r="D17" s="64">
        <f>D13/D9/12*1000</f>
        <v>10550.724637681158</v>
      </c>
    </row>
    <row r="18" spans="1:5" ht="30" customHeight="1">
      <c r="A18" s="71" t="s">
        <v>130</v>
      </c>
      <c r="B18" s="65">
        <v>2054</v>
      </c>
      <c r="C18" s="64">
        <v>3595</v>
      </c>
      <c r="D18" s="64">
        <f>D10*1.22</f>
        <v>5278.94</v>
      </c>
      <c r="E18" s="75"/>
    </row>
    <row r="19" spans="1:4" ht="15" customHeight="1">
      <c r="A19" s="72" t="s">
        <v>126</v>
      </c>
      <c r="B19" s="43">
        <v>206</v>
      </c>
      <c r="C19" s="42">
        <v>207</v>
      </c>
      <c r="D19" s="42">
        <f>D11*1.22</f>
        <v>339.15999999999997</v>
      </c>
    </row>
    <row r="20" spans="1:4" ht="30" customHeight="1">
      <c r="A20" s="72" t="s">
        <v>127</v>
      </c>
      <c r="B20" s="43">
        <v>534</v>
      </c>
      <c r="C20" s="42">
        <v>1503</v>
      </c>
      <c r="D20" s="42">
        <f>D12*1.22</f>
        <v>1387.1399999999999</v>
      </c>
    </row>
    <row r="21" spans="1:4" ht="15" customHeight="1">
      <c r="A21" s="72" t="s">
        <v>128</v>
      </c>
      <c r="B21" s="43">
        <v>1282</v>
      </c>
      <c r="C21" s="42">
        <v>1885</v>
      </c>
      <c r="D21" s="42">
        <f>D13*1.22</f>
        <v>3552.64</v>
      </c>
    </row>
    <row r="22" spans="1:4" ht="45" customHeight="1">
      <c r="A22" s="71" t="s">
        <v>131</v>
      </c>
      <c r="B22" s="64">
        <v>9011</v>
      </c>
      <c r="C22" s="64">
        <v>11097</v>
      </c>
      <c r="D22" s="64">
        <f>D18/12/D6*1000</f>
        <v>14190.698924731181</v>
      </c>
    </row>
    <row r="23" spans="1:4" ht="15" customHeight="1">
      <c r="A23" s="72" t="s">
        <v>126</v>
      </c>
      <c r="B23" s="64">
        <v>17182</v>
      </c>
      <c r="C23" s="64">
        <v>17283</v>
      </c>
      <c r="D23" s="178">
        <v>28250</v>
      </c>
    </row>
    <row r="24" spans="1:4" ht="30" customHeight="1">
      <c r="A24" s="72" t="s">
        <v>127</v>
      </c>
      <c r="B24" s="64">
        <v>11133</v>
      </c>
      <c r="C24" s="64">
        <v>17893</v>
      </c>
      <c r="D24" s="178">
        <v>16512</v>
      </c>
    </row>
    <row r="25" spans="1:4" ht="15" customHeight="1">
      <c r="A25" s="72" t="s">
        <v>128</v>
      </c>
      <c r="B25" s="64">
        <v>7632</v>
      </c>
      <c r="C25" s="64">
        <v>8267</v>
      </c>
      <c r="D25" s="64">
        <f>D21/12/D9*1000</f>
        <v>12871.884057971014</v>
      </c>
    </row>
    <row r="27" spans="1:8" ht="15" customHeight="1">
      <c r="A27" s="18" t="s">
        <v>314</v>
      </c>
      <c r="B27" s="153" t="s">
        <v>301</v>
      </c>
      <c r="C27" s="21" t="s">
        <v>296</v>
      </c>
      <c r="D27" s="154"/>
      <c r="E27" s="154"/>
      <c r="F27" s="20"/>
      <c r="G27" s="21"/>
      <c r="H27" s="21"/>
    </row>
    <row r="28" spans="1:6" ht="15">
      <c r="A28" s="22"/>
      <c r="B28" s="61"/>
      <c r="C28" s="24"/>
      <c r="D28" s="24"/>
      <c r="E28" s="24"/>
      <c r="F28" s="24"/>
    </row>
    <row r="29" spans="1:4" ht="15">
      <c r="A29" s="18" t="s">
        <v>176</v>
      </c>
      <c r="B29" s="60" t="s">
        <v>177</v>
      </c>
      <c r="C29" s="61" t="s">
        <v>297</v>
      </c>
      <c r="D29" s="61"/>
    </row>
    <row r="30" spans="1:4" ht="15">
      <c r="A30" s="22"/>
      <c r="B30" s="61"/>
      <c r="C30" s="217"/>
      <c r="D30" s="217"/>
    </row>
  </sheetData>
  <sheetProtection/>
  <mergeCells count="3">
    <mergeCell ref="C30:D30"/>
    <mergeCell ref="A2:D2"/>
    <mergeCell ref="E9:G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2020-11-06T07:53:11Z</cp:lastPrinted>
  <dcterms:created xsi:type="dcterms:W3CDTF">1996-10-08T23:32:33Z</dcterms:created>
  <dcterms:modified xsi:type="dcterms:W3CDTF">2020-12-15T07:01:47Z</dcterms:modified>
  <cp:category/>
  <cp:version/>
  <cp:contentType/>
  <cp:contentStatus/>
</cp:coreProperties>
</file>